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Research\JonathanH\Term struct and MP\New working folder\Data\Exp_TP_decomp_output\"/>
    </mc:Choice>
  </mc:AlternateContent>
  <bookViews>
    <workbookView xWindow="0" yWindow="0" windowWidth="19200" windowHeight="7320" activeTab="5"/>
  </bookViews>
  <sheets>
    <sheet name="1 month" sheetId="1" r:id="rId1"/>
    <sheet name="1 year" sheetId="7" r:id="rId2"/>
    <sheet name="2 year" sheetId="8" r:id="rId3"/>
    <sheet name="3 year" sheetId="9" r:id="rId4"/>
    <sheet name="5 year" sheetId="10" r:id="rId5"/>
    <sheet name="10 year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1" l="1"/>
  <c r="R2" i="11"/>
  <c r="S2" i="11"/>
  <c r="T2" i="11"/>
  <c r="Q3" i="11"/>
  <c r="R3" i="11"/>
  <c r="S3" i="11"/>
  <c r="T3" i="11"/>
  <c r="Q4" i="11"/>
  <c r="R4" i="11"/>
  <c r="S4" i="11"/>
  <c r="T4" i="11"/>
  <c r="Q5" i="11"/>
  <c r="R5" i="11"/>
  <c r="S5" i="11"/>
  <c r="T5" i="11"/>
  <c r="Q6" i="11"/>
  <c r="R6" i="11"/>
  <c r="S6" i="11"/>
  <c r="T6" i="11"/>
  <c r="Q7" i="11"/>
  <c r="R7" i="11"/>
  <c r="S7" i="11"/>
  <c r="T7" i="11"/>
  <c r="Q8" i="11"/>
  <c r="R8" i="11"/>
  <c r="S8" i="11"/>
  <c r="T8" i="11"/>
  <c r="Q9" i="11"/>
  <c r="R9" i="11"/>
  <c r="S9" i="11"/>
  <c r="T9" i="11"/>
  <c r="Q10" i="11"/>
  <c r="R10" i="11"/>
  <c r="S10" i="11"/>
  <c r="T10" i="11"/>
  <c r="Q11" i="11"/>
  <c r="R11" i="11"/>
  <c r="S11" i="11"/>
  <c r="T11" i="11"/>
  <c r="Q12" i="11"/>
  <c r="R12" i="11"/>
  <c r="S12" i="11"/>
  <c r="T12" i="11"/>
  <c r="Q13" i="11"/>
  <c r="R13" i="11"/>
  <c r="S13" i="11"/>
  <c r="T13" i="11"/>
  <c r="R3" i="8"/>
  <c r="S3" i="8"/>
  <c r="T3" i="8"/>
  <c r="R4" i="8"/>
  <c r="S4" i="8"/>
  <c r="T4" i="8"/>
  <c r="R5" i="8"/>
  <c r="S5" i="8"/>
  <c r="T5" i="8"/>
  <c r="R6" i="8"/>
  <c r="S6" i="8"/>
  <c r="T6" i="8"/>
  <c r="R7" i="8"/>
  <c r="S7" i="8"/>
  <c r="T7" i="8"/>
  <c r="R8" i="8"/>
  <c r="S8" i="8"/>
  <c r="T8" i="8"/>
  <c r="R9" i="8"/>
  <c r="S9" i="8"/>
  <c r="T9" i="8"/>
  <c r="R10" i="8"/>
  <c r="S10" i="8"/>
  <c r="T10" i="8"/>
  <c r="R11" i="8"/>
  <c r="S11" i="8"/>
  <c r="T11" i="8"/>
  <c r="R12" i="8"/>
  <c r="S12" i="8"/>
  <c r="T12" i="8"/>
  <c r="R13" i="8"/>
  <c r="S13" i="8"/>
  <c r="T13" i="8"/>
  <c r="R3" i="9"/>
  <c r="S3" i="9"/>
  <c r="T3" i="9"/>
  <c r="R4" i="9"/>
  <c r="S4" i="9"/>
  <c r="T4" i="9"/>
  <c r="R5" i="9"/>
  <c r="S5" i="9"/>
  <c r="T5" i="9"/>
  <c r="R6" i="9"/>
  <c r="S6" i="9"/>
  <c r="T6" i="9"/>
  <c r="R7" i="9"/>
  <c r="S7" i="9"/>
  <c r="T7" i="9"/>
  <c r="R8" i="9"/>
  <c r="S8" i="9"/>
  <c r="T8" i="9"/>
  <c r="R9" i="9"/>
  <c r="S9" i="9"/>
  <c r="T9" i="9"/>
  <c r="R10" i="9"/>
  <c r="S10" i="9"/>
  <c r="T10" i="9"/>
  <c r="R11" i="9"/>
  <c r="S11" i="9"/>
  <c r="T11" i="9"/>
  <c r="R12" i="9"/>
  <c r="S12" i="9"/>
  <c r="T12" i="9"/>
  <c r="R13" i="9"/>
  <c r="S13" i="9"/>
  <c r="T13" i="9"/>
  <c r="R3" i="10"/>
  <c r="S3" i="10"/>
  <c r="T3" i="10"/>
  <c r="R4" i="10"/>
  <c r="S4" i="10"/>
  <c r="T4" i="10"/>
  <c r="R5" i="10"/>
  <c r="S5" i="10"/>
  <c r="T5" i="10"/>
  <c r="R6" i="10"/>
  <c r="S6" i="10"/>
  <c r="T6" i="10"/>
  <c r="R7" i="10"/>
  <c r="S7" i="10"/>
  <c r="T7" i="10"/>
  <c r="R8" i="10"/>
  <c r="S8" i="10"/>
  <c r="T8" i="10"/>
  <c r="R9" i="10"/>
  <c r="S9" i="10"/>
  <c r="T9" i="10"/>
  <c r="R10" i="10"/>
  <c r="S10" i="10"/>
  <c r="T10" i="10"/>
  <c r="R11" i="10"/>
  <c r="S11" i="10"/>
  <c r="T11" i="10"/>
  <c r="R12" i="10"/>
  <c r="S12" i="10"/>
  <c r="T12" i="10"/>
  <c r="R13" i="10"/>
  <c r="S13" i="10"/>
  <c r="T13" i="10"/>
  <c r="R3" i="7"/>
  <c r="S3" i="7"/>
  <c r="T3" i="7"/>
  <c r="R4" i="7"/>
  <c r="S4" i="7"/>
  <c r="T4" i="7"/>
  <c r="R5" i="7"/>
  <c r="S5" i="7"/>
  <c r="T5" i="7"/>
  <c r="R6" i="7"/>
  <c r="S6" i="7"/>
  <c r="T6" i="7"/>
  <c r="R7" i="7"/>
  <c r="S7" i="7"/>
  <c r="T7" i="7"/>
  <c r="R8" i="7"/>
  <c r="S8" i="7"/>
  <c r="T8" i="7"/>
  <c r="R9" i="7"/>
  <c r="S9" i="7"/>
  <c r="T9" i="7"/>
  <c r="R10" i="7"/>
  <c r="S10" i="7"/>
  <c r="T10" i="7"/>
  <c r="R11" i="7"/>
  <c r="S11" i="7"/>
  <c r="T11" i="7"/>
  <c r="R12" i="7"/>
  <c r="S12" i="7"/>
  <c r="T12" i="7"/>
  <c r="R13" i="7"/>
  <c r="S13" i="7"/>
  <c r="T13" i="7"/>
  <c r="S2" i="8"/>
  <c r="T2" i="8"/>
  <c r="S2" i="9"/>
  <c r="T2" i="9"/>
  <c r="S2" i="10"/>
  <c r="T2" i="10"/>
  <c r="S2" i="7"/>
  <c r="T2" i="7"/>
  <c r="R2" i="8"/>
  <c r="R2" i="9"/>
  <c r="R2" i="10"/>
  <c r="R2" i="7"/>
  <c r="Q3" i="8"/>
  <c r="Q4" i="8"/>
  <c r="Q5" i="8"/>
  <c r="Q6" i="8"/>
  <c r="Q7" i="8"/>
  <c r="Q8" i="8"/>
  <c r="Q9" i="8"/>
  <c r="Q10" i="8"/>
  <c r="Q11" i="8"/>
  <c r="Q12" i="8"/>
  <c r="Q13" i="8"/>
  <c r="Q3" i="9"/>
  <c r="Q4" i="9"/>
  <c r="Q5" i="9"/>
  <c r="Q6" i="9"/>
  <c r="Q7" i="9"/>
  <c r="Q8" i="9"/>
  <c r="Q9" i="9"/>
  <c r="Q10" i="9"/>
  <c r="Q11" i="9"/>
  <c r="Q12" i="9"/>
  <c r="Q13" i="9"/>
  <c r="Q3" i="10"/>
  <c r="Q4" i="10"/>
  <c r="Q5" i="10"/>
  <c r="Q6" i="10"/>
  <c r="Q7" i="10"/>
  <c r="Q8" i="10"/>
  <c r="Q9" i="10"/>
  <c r="Q10" i="10"/>
  <c r="Q11" i="10"/>
  <c r="Q12" i="10"/>
  <c r="Q13" i="10"/>
  <c r="Q3" i="7"/>
  <c r="Q4" i="7"/>
  <c r="Q5" i="7"/>
  <c r="Q6" i="7"/>
  <c r="Q7" i="7"/>
  <c r="Q8" i="7"/>
  <c r="Q9" i="7"/>
  <c r="Q10" i="7"/>
  <c r="Q11" i="7"/>
  <c r="Q12" i="7"/>
  <c r="Q13" i="7"/>
  <c r="Q2" i="8"/>
  <c r="Q2" i="9"/>
  <c r="Q2" i="10"/>
  <c r="Q2" i="7"/>
  <c r="K15" i="8"/>
  <c r="L15" i="8"/>
  <c r="M15" i="8"/>
  <c r="N15" i="8"/>
  <c r="O15" i="8"/>
  <c r="K15" i="9"/>
  <c r="L15" i="9"/>
  <c r="M15" i="9"/>
  <c r="N15" i="9"/>
  <c r="O15" i="9"/>
  <c r="K15" i="10"/>
  <c r="L15" i="10"/>
  <c r="M15" i="10"/>
  <c r="N15" i="10"/>
  <c r="O15" i="10"/>
  <c r="K15" i="11"/>
  <c r="L15" i="11"/>
  <c r="M15" i="11"/>
  <c r="N15" i="11"/>
  <c r="O15" i="11"/>
  <c r="K15" i="7"/>
  <c r="L15" i="7"/>
  <c r="M15" i="7"/>
  <c r="N15" i="7"/>
  <c r="O15" i="7"/>
  <c r="J15" i="8"/>
  <c r="J15" i="9"/>
  <c r="J15" i="10"/>
  <c r="J15" i="11"/>
  <c r="J15" i="7"/>
  <c r="V15" i="1"/>
  <c r="V3" i="1"/>
  <c r="V4" i="1"/>
  <c r="V5" i="1"/>
  <c r="V6" i="1"/>
  <c r="V7" i="1"/>
  <c r="V8" i="1"/>
  <c r="V9" i="1"/>
  <c r="V10" i="1"/>
  <c r="V11" i="1"/>
  <c r="V12" i="1"/>
  <c r="V13" i="1"/>
  <c r="V2" i="1"/>
  <c r="U3" i="1"/>
  <c r="U4" i="1"/>
  <c r="U5" i="1"/>
  <c r="U6" i="1"/>
  <c r="U7" i="1"/>
  <c r="U8" i="1"/>
  <c r="U9" i="1"/>
  <c r="U10" i="1"/>
  <c r="U11" i="1"/>
  <c r="U12" i="1"/>
  <c r="U13" i="1"/>
  <c r="U2" i="1"/>
  <c r="Q3" i="1"/>
  <c r="Q4" i="1"/>
  <c r="Q5" i="1"/>
  <c r="Q6" i="1"/>
  <c r="Q7" i="1"/>
  <c r="Q8" i="1"/>
  <c r="Q9" i="1"/>
  <c r="Q10" i="1"/>
  <c r="Q11" i="1"/>
  <c r="Q12" i="1"/>
  <c r="Q13" i="1"/>
  <c r="R3" i="1"/>
  <c r="S3" i="1"/>
  <c r="T3" i="1"/>
  <c r="R4" i="1"/>
  <c r="S4" i="1"/>
  <c r="T4" i="1"/>
  <c r="R5" i="1"/>
  <c r="S5" i="1"/>
  <c r="T5" i="1"/>
  <c r="R6" i="1"/>
  <c r="S6" i="1"/>
  <c r="T6" i="1"/>
  <c r="R7" i="1"/>
  <c r="S7" i="1"/>
  <c r="T7" i="1"/>
  <c r="R8" i="1"/>
  <c r="S8" i="1"/>
  <c r="T8" i="1"/>
  <c r="R9" i="1"/>
  <c r="S9" i="1"/>
  <c r="T9" i="1"/>
  <c r="R10" i="1"/>
  <c r="S10" i="1"/>
  <c r="T10" i="1"/>
  <c r="R11" i="1"/>
  <c r="S11" i="1"/>
  <c r="T11" i="1"/>
  <c r="R12" i="1"/>
  <c r="S12" i="1"/>
  <c r="T12" i="1"/>
  <c r="R13" i="1"/>
  <c r="S13" i="1"/>
  <c r="T13" i="1"/>
  <c r="S2" i="1"/>
  <c r="T2" i="1"/>
  <c r="R2" i="1"/>
  <c r="Q2" i="1"/>
  <c r="J15" i="1"/>
  <c r="N15" i="1"/>
  <c r="M15" i="1"/>
  <c r="L15" i="1"/>
  <c r="K15" i="1"/>
  <c r="O15" i="1"/>
  <c r="F13" i="11"/>
  <c r="E13" i="11"/>
  <c r="D13" i="11"/>
  <c r="C13" i="11"/>
  <c r="F12" i="11"/>
  <c r="E12" i="11"/>
  <c r="D12" i="11"/>
  <c r="C12" i="11"/>
  <c r="F11" i="11"/>
  <c r="E11" i="11"/>
  <c r="D11" i="11"/>
  <c r="C11" i="11"/>
  <c r="F10" i="11"/>
  <c r="E10" i="11"/>
  <c r="D10" i="11"/>
  <c r="C10" i="11"/>
  <c r="F9" i="11"/>
  <c r="E9" i="11"/>
  <c r="D9" i="11"/>
  <c r="C9" i="11"/>
  <c r="F8" i="11"/>
  <c r="E8" i="11"/>
  <c r="D8" i="11"/>
  <c r="C8" i="11"/>
  <c r="F7" i="11"/>
  <c r="E7" i="11"/>
  <c r="D7" i="11"/>
  <c r="C7" i="11"/>
  <c r="F6" i="11"/>
  <c r="E6" i="11"/>
  <c r="D6" i="11"/>
  <c r="C6" i="11"/>
  <c r="F5" i="11"/>
  <c r="E5" i="11"/>
  <c r="D5" i="11"/>
  <c r="C5" i="11"/>
  <c r="F4" i="11"/>
  <c r="E4" i="11"/>
  <c r="D4" i="11"/>
  <c r="C4" i="11"/>
  <c r="F3" i="11"/>
  <c r="E3" i="11"/>
  <c r="D3" i="11"/>
  <c r="C3" i="11"/>
  <c r="F2" i="11"/>
  <c r="E2" i="11"/>
  <c r="D2" i="11"/>
  <c r="C2" i="11"/>
  <c r="F13" i="10"/>
  <c r="E13" i="10"/>
  <c r="D13" i="10"/>
  <c r="C13" i="10"/>
  <c r="F12" i="10"/>
  <c r="E12" i="10"/>
  <c r="D12" i="10"/>
  <c r="C12" i="10"/>
  <c r="F11" i="10"/>
  <c r="E11" i="10"/>
  <c r="D11" i="10"/>
  <c r="C11" i="10"/>
  <c r="F10" i="10"/>
  <c r="E10" i="10"/>
  <c r="D10" i="10"/>
  <c r="C10" i="10"/>
  <c r="F9" i="10"/>
  <c r="E9" i="10"/>
  <c r="D9" i="10"/>
  <c r="C9" i="10"/>
  <c r="F8" i="10"/>
  <c r="E8" i="10"/>
  <c r="D8" i="10"/>
  <c r="C8" i="10"/>
  <c r="F7" i="10"/>
  <c r="E7" i="10"/>
  <c r="D7" i="10"/>
  <c r="C7" i="10"/>
  <c r="F6" i="10"/>
  <c r="E6" i="10"/>
  <c r="D6" i="10"/>
  <c r="C6" i="10"/>
  <c r="F5" i="10"/>
  <c r="E5" i="10"/>
  <c r="D5" i="10"/>
  <c r="C5" i="10"/>
  <c r="F4" i="10"/>
  <c r="E4" i="10"/>
  <c r="D4" i="10"/>
  <c r="C4" i="10"/>
  <c r="F3" i="10"/>
  <c r="E3" i="10"/>
  <c r="D3" i="10"/>
  <c r="C3" i="10"/>
  <c r="F2" i="10"/>
  <c r="E2" i="10"/>
  <c r="D2" i="10"/>
  <c r="C2" i="10"/>
  <c r="F13" i="9"/>
  <c r="E13" i="9"/>
  <c r="D13" i="9"/>
  <c r="C13" i="9"/>
  <c r="F12" i="9"/>
  <c r="E12" i="9"/>
  <c r="D12" i="9"/>
  <c r="C12" i="9"/>
  <c r="F11" i="9"/>
  <c r="E11" i="9"/>
  <c r="D11" i="9"/>
  <c r="C11" i="9"/>
  <c r="F10" i="9"/>
  <c r="E10" i="9"/>
  <c r="D10" i="9"/>
  <c r="C10" i="9"/>
  <c r="F9" i="9"/>
  <c r="E9" i="9"/>
  <c r="D9" i="9"/>
  <c r="C9" i="9"/>
  <c r="F8" i="9"/>
  <c r="E8" i="9"/>
  <c r="D8" i="9"/>
  <c r="C8" i="9"/>
  <c r="F7" i="9"/>
  <c r="E7" i="9"/>
  <c r="D7" i="9"/>
  <c r="C7" i="9"/>
  <c r="F6" i="9"/>
  <c r="E6" i="9"/>
  <c r="D6" i="9"/>
  <c r="C6" i="9"/>
  <c r="F5" i="9"/>
  <c r="E5" i="9"/>
  <c r="D5" i="9"/>
  <c r="C5" i="9"/>
  <c r="F4" i="9"/>
  <c r="E4" i="9"/>
  <c r="D4" i="9"/>
  <c r="C4" i="9"/>
  <c r="F3" i="9"/>
  <c r="E3" i="9"/>
  <c r="D3" i="9"/>
  <c r="C3" i="9"/>
  <c r="F2" i="9"/>
  <c r="E2" i="9"/>
  <c r="D2" i="9"/>
  <c r="C2" i="9"/>
  <c r="F13" i="8"/>
  <c r="E13" i="8"/>
  <c r="D13" i="8"/>
  <c r="C13" i="8"/>
  <c r="F12" i="8"/>
  <c r="E12" i="8"/>
  <c r="D12" i="8"/>
  <c r="C12" i="8"/>
  <c r="F11" i="8"/>
  <c r="E11" i="8"/>
  <c r="D11" i="8"/>
  <c r="C11" i="8"/>
  <c r="F10" i="8"/>
  <c r="E10" i="8"/>
  <c r="D10" i="8"/>
  <c r="C10" i="8"/>
  <c r="F9" i="8"/>
  <c r="E9" i="8"/>
  <c r="D9" i="8"/>
  <c r="C9" i="8"/>
  <c r="F8" i="8"/>
  <c r="E8" i="8"/>
  <c r="D8" i="8"/>
  <c r="C8" i="8"/>
  <c r="F7" i="8"/>
  <c r="E7" i="8"/>
  <c r="D7" i="8"/>
  <c r="C7" i="8"/>
  <c r="F6" i="8"/>
  <c r="E6" i="8"/>
  <c r="D6" i="8"/>
  <c r="C6" i="8"/>
  <c r="F5" i="8"/>
  <c r="E5" i="8"/>
  <c r="D5" i="8"/>
  <c r="C5" i="8"/>
  <c r="F4" i="8"/>
  <c r="E4" i="8"/>
  <c r="D4" i="8"/>
  <c r="C4" i="8"/>
  <c r="F3" i="8"/>
  <c r="E3" i="8"/>
  <c r="D3" i="8"/>
  <c r="C3" i="8"/>
  <c r="F2" i="8"/>
  <c r="E2" i="8"/>
  <c r="D2" i="8"/>
  <c r="C2" i="8"/>
  <c r="F13" i="7"/>
  <c r="E13" i="7"/>
  <c r="D13" i="7"/>
  <c r="C13" i="7"/>
  <c r="F12" i="7"/>
  <c r="E12" i="7"/>
  <c r="D12" i="7"/>
  <c r="C12" i="7"/>
  <c r="F11" i="7"/>
  <c r="E11" i="7"/>
  <c r="D11" i="7"/>
  <c r="C11" i="7"/>
  <c r="F10" i="7"/>
  <c r="E10" i="7"/>
  <c r="D10" i="7"/>
  <c r="C10" i="7"/>
  <c r="F9" i="7"/>
  <c r="E9" i="7"/>
  <c r="D9" i="7"/>
  <c r="C9" i="7"/>
  <c r="F8" i="7"/>
  <c r="E8" i="7"/>
  <c r="D8" i="7"/>
  <c r="C8" i="7"/>
  <c r="F7" i="7"/>
  <c r="E7" i="7"/>
  <c r="D7" i="7"/>
  <c r="C7" i="7"/>
  <c r="F6" i="7"/>
  <c r="E6" i="7"/>
  <c r="D6" i="7"/>
  <c r="C6" i="7"/>
  <c r="F5" i="7"/>
  <c r="E5" i="7"/>
  <c r="D5" i="7"/>
  <c r="C5" i="7"/>
  <c r="F4" i="7"/>
  <c r="E4" i="7"/>
  <c r="D4" i="7"/>
  <c r="C4" i="7"/>
  <c r="F3" i="7"/>
  <c r="E3" i="7"/>
  <c r="D3" i="7"/>
  <c r="C3" i="7"/>
  <c r="F2" i="7"/>
  <c r="E2" i="7"/>
  <c r="D2" i="7"/>
  <c r="C2" i="7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B3" i="11"/>
  <c r="B4" i="11"/>
  <c r="B5" i="11"/>
  <c r="B6" i="11"/>
  <c r="B7" i="11"/>
  <c r="B8" i="11"/>
  <c r="B9" i="11"/>
  <c r="B10" i="11"/>
  <c r="B11" i="11"/>
  <c r="B12" i="11"/>
  <c r="B13" i="11"/>
  <c r="B2" i="11"/>
  <c r="B3" i="10"/>
  <c r="B4" i="10"/>
  <c r="B5" i="10"/>
  <c r="B6" i="10"/>
  <c r="B7" i="10"/>
  <c r="B8" i="10"/>
  <c r="B9" i="10"/>
  <c r="B10" i="10"/>
  <c r="B11" i="10"/>
  <c r="B12" i="10"/>
  <c r="B13" i="10"/>
  <c r="B2" i="10"/>
  <c r="B3" i="9"/>
  <c r="B4" i="9"/>
  <c r="B5" i="9"/>
  <c r="B6" i="9"/>
  <c r="B7" i="9"/>
  <c r="B8" i="9"/>
  <c r="B9" i="9"/>
  <c r="B10" i="9"/>
  <c r="B11" i="9"/>
  <c r="B12" i="9"/>
  <c r="B13" i="9"/>
  <c r="B2" i="9"/>
  <c r="B3" i="8"/>
  <c r="B4" i="8"/>
  <c r="B5" i="8"/>
  <c r="B6" i="8"/>
  <c r="B7" i="8"/>
  <c r="B8" i="8"/>
  <c r="B9" i="8"/>
  <c r="B10" i="8"/>
  <c r="B11" i="8"/>
  <c r="B12" i="8"/>
  <c r="B13" i="8"/>
  <c r="B2" i="8"/>
  <c r="B3" i="7"/>
  <c r="B4" i="7"/>
  <c r="B5" i="7"/>
  <c r="B6" i="7"/>
  <c r="B7" i="7"/>
  <c r="B8" i="7"/>
  <c r="B9" i="7"/>
  <c r="B10" i="7"/>
  <c r="B11" i="7"/>
  <c r="B12" i="7"/>
  <c r="B13" i="7"/>
  <c r="B2" i="7"/>
  <c r="B3" i="1"/>
  <c r="B4" i="1"/>
  <c r="B5" i="1"/>
  <c r="B6" i="1"/>
  <c r="B7" i="1"/>
  <c r="B8" i="1"/>
  <c r="B9" i="1"/>
  <c r="B10" i="1"/>
  <c r="B11" i="1"/>
  <c r="B12" i="1"/>
  <c r="B13" i="1"/>
  <c r="B2" i="1"/>
  <c r="M4" i="11" l="1"/>
  <c r="N4" i="11"/>
  <c r="AF4" i="11" s="1"/>
  <c r="L6" i="11"/>
  <c r="AD6" i="11" s="1"/>
  <c r="M6" i="11"/>
  <c r="N6" i="11"/>
  <c r="AF6" i="11" s="1"/>
  <c r="M8" i="11"/>
  <c r="N8" i="11"/>
  <c r="AF8" i="11" s="1"/>
  <c r="L10" i="11"/>
  <c r="AD10" i="11" s="1"/>
  <c r="M10" i="11"/>
  <c r="N10" i="11"/>
  <c r="AF10" i="11" s="1"/>
  <c r="L12" i="11"/>
  <c r="AD12" i="11" s="1"/>
  <c r="M12" i="11"/>
  <c r="N12" i="11"/>
  <c r="AF12" i="11" s="1"/>
  <c r="M2" i="11"/>
  <c r="N2" i="11"/>
  <c r="AF2" i="11" s="1"/>
  <c r="K2" i="11"/>
  <c r="J8" i="11"/>
  <c r="J9" i="11"/>
  <c r="AB9" i="11" s="1"/>
  <c r="K3" i="10"/>
  <c r="L3" i="10"/>
  <c r="AD3" i="10" s="1"/>
  <c r="M3" i="10"/>
  <c r="L4" i="10"/>
  <c r="AD4" i="10" s="1"/>
  <c r="M4" i="10"/>
  <c r="K5" i="10"/>
  <c r="L5" i="10"/>
  <c r="AD5" i="10" s="1"/>
  <c r="M5" i="10"/>
  <c r="L6" i="10"/>
  <c r="AD6" i="10" s="1"/>
  <c r="M6" i="10"/>
  <c r="K7" i="10"/>
  <c r="M7" i="10"/>
  <c r="L8" i="10"/>
  <c r="AD8" i="10" s="1"/>
  <c r="M8" i="10"/>
  <c r="L9" i="10"/>
  <c r="AD9" i="10" s="1"/>
  <c r="M9" i="10"/>
  <c r="L10" i="10"/>
  <c r="AD10" i="10" s="1"/>
  <c r="M10" i="10"/>
  <c r="M11" i="10"/>
  <c r="L12" i="10"/>
  <c r="AD12" i="10" s="1"/>
  <c r="M12" i="10"/>
  <c r="K13" i="10"/>
  <c r="AC13" i="10" s="1"/>
  <c r="L13" i="10"/>
  <c r="M13" i="10"/>
  <c r="J9" i="10"/>
  <c r="AB9" i="10" s="1"/>
  <c r="J10" i="10"/>
  <c r="M4" i="9"/>
  <c r="M6" i="9"/>
  <c r="M8" i="9"/>
  <c r="AH8" i="9" s="1"/>
  <c r="M10" i="9"/>
  <c r="L12" i="9"/>
  <c r="AD12" i="9" s="1"/>
  <c r="M12" i="9"/>
  <c r="N2" i="9"/>
  <c r="AF2" i="9" s="1"/>
  <c r="J9" i="9"/>
  <c r="AB9" i="9" s="1"/>
  <c r="L3" i="8"/>
  <c r="AD3" i="8" s="1"/>
  <c r="M3" i="8"/>
  <c r="L5" i="8"/>
  <c r="AD5" i="8" s="1"/>
  <c r="M5" i="8"/>
  <c r="M6" i="8"/>
  <c r="L7" i="8"/>
  <c r="AD7" i="8" s="1"/>
  <c r="M7" i="8"/>
  <c r="L9" i="8"/>
  <c r="AD9" i="8" s="1"/>
  <c r="M9" i="8"/>
  <c r="M10" i="8"/>
  <c r="L11" i="8"/>
  <c r="AD11" i="8" s="1"/>
  <c r="M11" i="8"/>
  <c r="N12" i="8"/>
  <c r="AF12" i="8" s="1"/>
  <c r="L13" i="8"/>
  <c r="AD13" i="8" s="1"/>
  <c r="M13" i="8"/>
  <c r="J13" i="11"/>
  <c r="AB13" i="11" s="1"/>
  <c r="H13" i="11"/>
  <c r="N13" i="11"/>
  <c r="AF13" i="11" s="1"/>
  <c r="M13" i="11"/>
  <c r="L13" i="11"/>
  <c r="AD13" i="11" s="1"/>
  <c r="K13" i="11"/>
  <c r="H12" i="11"/>
  <c r="K12" i="11"/>
  <c r="J12" i="11"/>
  <c r="M11" i="11"/>
  <c r="L11" i="11"/>
  <c r="AD11" i="11" s="1"/>
  <c r="J11" i="11"/>
  <c r="H11" i="11"/>
  <c r="N11" i="11"/>
  <c r="AF11" i="11" s="1"/>
  <c r="K11" i="11"/>
  <c r="H10" i="11"/>
  <c r="K10" i="11"/>
  <c r="J10" i="11"/>
  <c r="M9" i="11"/>
  <c r="L9" i="11"/>
  <c r="AD9" i="11" s="1"/>
  <c r="H9" i="11"/>
  <c r="N9" i="11"/>
  <c r="AF9" i="11" s="1"/>
  <c r="K9" i="11"/>
  <c r="L8" i="11"/>
  <c r="AD8" i="11" s="1"/>
  <c r="H8" i="11"/>
  <c r="K8" i="11"/>
  <c r="M7" i="11"/>
  <c r="L7" i="11"/>
  <c r="AD7" i="11" s="1"/>
  <c r="J7" i="11"/>
  <c r="AB7" i="11" s="1"/>
  <c r="H7" i="11"/>
  <c r="N7" i="11"/>
  <c r="AF7" i="11" s="1"/>
  <c r="K7" i="11"/>
  <c r="H6" i="11"/>
  <c r="K6" i="11"/>
  <c r="J6" i="11"/>
  <c r="M5" i="11"/>
  <c r="J5" i="11"/>
  <c r="AB5" i="11" s="1"/>
  <c r="H5" i="11"/>
  <c r="N5" i="11"/>
  <c r="AF5" i="11" s="1"/>
  <c r="L5" i="11"/>
  <c r="AD5" i="11" s="1"/>
  <c r="K5" i="11"/>
  <c r="L4" i="11"/>
  <c r="AD4" i="11" s="1"/>
  <c r="H4" i="11"/>
  <c r="K4" i="11"/>
  <c r="J4" i="11"/>
  <c r="M3" i="11"/>
  <c r="L3" i="11"/>
  <c r="AD3" i="11" s="1"/>
  <c r="J3" i="11"/>
  <c r="AB3" i="11" s="1"/>
  <c r="H3" i="11"/>
  <c r="N3" i="11"/>
  <c r="AF3" i="11" s="1"/>
  <c r="K3" i="11"/>
  <c r="L2" i="11"/>
  <c r="AD2" i="11" s="1"/>
  <c r="H2" i="11"/>
  <c r="J2" i="11"/>
  <c r="J13" i="10"/>
  <c r="AB13" i="10" s="1"/>
  <c r="H13" i="10"/>
  <c r="N13" i="10"/>
  <c r="AF13" i="10" s="1"/>
  <c r="N12" i="10"/>
  <c r="AF12" i="10" s="1"/>
  <c r="H12" i="10"/>
  <c r="K12" i="10"/>
  <c r="J12" i="10"/>
  <c r="L11" i="10"/>
  <c r="AD11" i="10" s="1"/>
  <c r="J11" i="10"/>
  <c r="AB11" i="10" s="1"/>
  <c r="H11" i="10"/>
  <c r="N11" i="10"/>
  <c r="AF11" i="10" s="1"/>
  <c r="K11" i="10"/>
  <c r="N10" i="10"/>
  <c r="AF10" i="10" s="1"/>
  <c r="H10" i="10"/>
  <c r="K10" i="10"/>
  <c r="H9" i="10"/>
  <c r="N9" i="10"/>
  <c r="AF9" i="10" s="1"/>
  <c r="K9" i="10"/>
  <c r="N8" i="10"/>
  <c r="AF8" i="10" s="1"/>
  <c r="H8" i="10"/>
  <c r="K8" i="10"/>
  <c r="J8" i="10"/>
  <c r="L7" i="10"/>
  <c r="AD7" i="10" s="1"/>
  <c r="J7" i="10"/>
  <c r="AB7" i="10" s="1"/>
  <c r="H7" i="10"/>
  <c r="N7" i="10"/>
  <c r="AF7" i="10" s="1"/>
  <c r="N6" i="10"/>
  <c r="AF6" i="10" s="1"/>
  <c r="H6" i="10"/>
  <c r="K6" i="10"/>
  <c r="J6" i="10"/>
  <c r="J5" i="10"/>
  <c r="AB5" i="10" s="1"/>
  <c r="H5" i="10"/>
  <c r="N5" i="10"/>
  <c r="AF5" i="10" s="1"/>
  <c r="H4" i="10"/>
  <c r="N4" i="10"/>
  <c r="AF4" i="10" s="1"/>
  <c r="K4" i="10"/>
  <c r="J4" i="10"/>
  <c r="H3" i="10"/>
  <c r="N3" i="10"/>
  <c r="AF3" i="10" s="1"/>
  <c r="J3" i="10"/>
  <c r="M2" i="10"/>
  <c r="L2" i="10"/>
  <c r="AD2" i="10" s="1"/>
  <c r="H2" i="10"/>
  <c r="N2" i="10"/>
  <c r="AF2" i="10" s="1"/>
  <c r="K2" i="10"/>
  <c r="J2" i="10"/>
  <c r="K13" i="9"/>
  <c r="AC13" i="9" s="1"/>
  <c r="J13" i="9"/>
  <c r="AB13" i="9" s="1"/>
  <c r="H13" i="9"/>
  <c r="N13" i="9"/>
  <c r="AF13" i="9" s="1"/>
  <c r="M13" i="9"/>
  <c r="L13" i="9"/>
  <c r="N12" i="9"/>
  <c r="AF12" i="9" s="1"/>
  <c r="H12" i="9"/>
  <c r="K12" i="9"/>
  <c r="J12" i="9"/>
  <c r="M11" i="9"/>
  <c r="L11" i="9"/>
  <c r="AD11" i="9" s="1"/>
  <c r="J11" i="9"/>
  <c r="AB11" i="9" s="1"/>
  <c r="H11" i="9"/>
  <c r="N11" i="9"/>
  <c r="AF11" i="9" s="1"/>
  <c r="K11" i="9"/>
  <c r="N10" i="9"/>
  <c r="AF10" i="9" s="1"/>
  <c r="L10" i="9"/>
  <c r="AD10" i="9" s="1"/>
  <c r="H10" i="9"/>
  <c r="K10" i="9"/>
  <c r="J10" i="9"/>
  <c r="M9" i="9"/>
  <c r="L9" i="9"/>
  <c r="AD9" i="9" s="1"/>
  <c r="H9" i="9"/>
  <c r="N9" i="9"/>
  <c r="AF9" i="9" s="1"/>
  <c r="K9" i="9"/>
  <c r="N8" i="9"/>
  <c r="AF8" i="9" s="1"/>
  <c r="L8" i="9"/>
  <c r="AD8" i="9" s="1"/>
  <c r="H8" i="9"/>
  <c r="K8" i="9"/>
  <c r="J8" i="9"/>
  <c r="M7" i="9"/>
  <c r="L7" i="9"/>
  <c r="AD7" i="9" s="1"/>
  <c r="J7" i="9"/>
  <c r="AB7" i="9" s="1"/>
  <c r="H7" i="9"/>
  <c r="N7" i="9"/>
  <c r="AF7" i="9" s="1"/>
  <c r="K7" i="9"/>
  <c r="N6" i="9"/>
  <c r="AF6" i="9" s="1"/>
  <c r="L6" i="9"/>
  <c r="AD6" i="9" s="1"/>
  <c r="H6" i="9"/>
  <c r="K6" i="9"/>
  <c r="J6" i="9"/>
  <c r="M5" i="9"/>
  <c r="L5" i="9"/>
  <c r="AD5" i="9" s="1"/>
  <c r="H5" i="9"/>
  <c r="N5" i="9"/>
  <c r="AF5" i="9" s="1"/>
  <c r="K5" i="9"/>
  <c r="J5" i="9"/>
  <c r="L4" i="9"/>
  <c r="AD4" i="9" s="1"/>
  <c r="H4" i="9"/>
  <c r="N4" i="9"/>
  <c r="AF4" i="9" s="1"/>
  <c r="K4" i="9"/>
  <c r="J4" i="9"/>
  <c r="M3" i="9"/>
  <c r="L3" i="9"/>
  <c r="AD3" i="9" s="1"/>
  <c r="H3" i="9"/>
  <c r="N3" i="9"/>
  <c r="AF3" i="9" s="1"/>
  <c r="K3" i="9"/>
  <c r="J3" i="9"/>
  <c r="M2" i="9"/>
  <c r="L2" i="9"/>
  <c r="AD2" i="9" s="1"/>
  <c r="H2" i="9"/>
  <c r="K2" i="9"/>
  <c r="J2" i="9"/>
  <c r="K13" i="8"/>
  <c r="AC13" i="8" s="1"/>
  <c r="H13" i="8"/>
  <c r="N13" i="8"/>
  <c r="AF13" i="8" s="1"/>
  <c r="J13" i="8"/>
  <c r="M12" i="8"/>
  <c r="L12" i="8"/>
  <c r="AD12" i="8" s="1"/>
  <c r="H12" i="8"/>
  <c r="K12" i="8"/>
  <c r="J12" i="8"/>
  <c r="H11" i="8"/>
  <c r="N11" i="8"/>
  <c r="AF11" i="8" s="1"/>
  <c r="K11" i="8"/>
  <c r="J11" i="8"/>
  <c r="L10" i="8"/>
  <c r="AD10" i="8" s="1"/>
  <c r="H10" i="8"/>
  <c r="N10" i="8"/>
  <c r="AF10" i="8" s="1"/>
  <c r="K10" i="8"/>
  <c r="J10" i="8"/>
  <c r="H9" i="8"/>
  <c r="N9" i="8"/>
  <c r="AF9" i="8" s="1"/>
  <c r="K9" i="8"/>
  <c r="J9" i="8"/>
  <c r="M8" i="8"/>
  <c r="L8" i="8"/>
  <c r="AD8" i="8" s="1"/>
  <c r="H8" i="8"/>
  <c r="N8" i="8"/>
  <c r="AF8" i="8" s="1"/>
  <c r="K8" i="8"/>
  <c r="J8" i="8"/>
  <c r="H7" i="8"/>
  <c r="N7" i="8"/>
  <c r="AF7" i="8" s="1"/>
  <c r="K7" i="8"/>
  <c r="J7" i="8"/>
  <c r="L6" i="8"/>
  <c r="AD6" i="8" s="1"/>
  <c r="H6" i="8"/>
  <c r="N6" i="8"/>
  <c r="AF6" i="8" s="1"/>
  <c r="K6" i="8"/>
  <c r="J6" i="8"/>
  <c r="H5" i="8"/>
  <c r="N5" i="8"/>
  <c r="AF5" i="8" s="1"/>
  <c r="K5" i="8"/>
  <c r="J5" i="8"/>
  <c r="M4" i="8"/>
  <c r="L4" i="8"/>
  <c r="AD4" i="8" s="1"/>
  <c r="H4" i="8"/>
  <c r="N4" i="8"/>
  <c r="AF4" i="8" s="1"/>
  <c r="K4" i="8"/>
  <c r="J4" i="8"/>
  <c r="H3" i="8"/>
  <c r="N3" i="8"/>
  <c r="AF3" i="8" s="1"/>
  <c r="K3" i="8"/>
  <c r="J3" i="8"/>
  <c r="M2" i="8"/>
  <c r="L2" i="8"/>
  <c r="AD2" i="8" s="1"/>
  <c r="H2" i="8"/>
  <c r="N2" i="8"/>
  <c r="AF2" i="8" s="1"/>
  <c r="K2" i="8"/>
  <c r="J2" i="8"/>
  <c r="J8" i="7"/>
  <c r="J9" i="7"/>
  <c r="J10" i="7"/>
  <c r="L3" i="7"/>
  <c r="AD3" i="7" s="1"/>
  <c r="K4" i="7"/>
  <c r="N4" i="7"/>
  <c r="AF4" i="7" s="1"/>
  <c r="L5" i="7"/>
  <c r="AD5" i="7" s="1"/>
  <c r="L6" i="7"/>
  <c r="AD6" i="7" s="1"/>
  <c r="M6" i="7"/>
  <c r="N6" i="7"/>
  <c r="AF6" i="7" s="1"/>
  <c r="L7" i="7"/>
  <c r="AD7" i="7" s="1"/>
  <c r="K8" i="7"/>
  <c r="L8" i="7"/>
  <c r="AD8" i="7" s="1"/>
  <c r="N8" i="7"/>
  <c r="AF8" i="7" s="1"/>
  <c r="L9" i="7"/>
  <c r="AD9" i="7" s="1"/>
  <c r="L10" i="7"/>
  <c r="AD10" i="7" s="1"/>
  <c r="M10" i="7"/>
  <c r="L11" i="7"/>
  <c r="AD11" i="7" s="1"/>
  <c r="M11" i="7"/>
  <c r="K12" i="7"/>
  <c r="L12" i="7"/>
  <c r="AD12" i="7" s="1"/>
  <c r="M12" i="7"/>
  <c r="N12" i="7"/>
  <c r="AF12" i="7" s="1"/>
  <c r="L13" i="7"/>
  <c r="AD13" i="7" s="1"/>
  <c r="J3" i="1"/>
  <c r="J4" i="1"/>
  <c r="J7" i="1"/>
  <c r="J8" i="1"/>
  <c r="J10" i="1"/>
  <c r="J12" i="1"/>
  <c r="J13" i="7"/>
  <c r="AB13" i="7" s="1"/>
  <c r="H13" i="7"/>
  <c r="N13" i="7"/>
  <c r="AF13" i="7" s="1"/>
  <c r="M13" i="7"/>
  <c r="K13" i="7"/>
  <c r="H12" i="7"/>
  <c r="J12" i="7"/>
  <c r="H11" i="7"/>
  <c r="N11" i="7"/>
  <c r="AF11" i="7" s="1"/>
  <c r="K11" i="7"/>
  <c r="J11" i="7"/>
  <c r="H10" i="7"/>
  <c r="N10" i="7"/>
  <c r="AF10" i="7" s="1"/>
  <c r="K10" i="7"/>
  <c r="M9" i="7"/>
  <c r="H9" i="7"/>
  <c r="N9" i="7"/>
  <c r="AF9" i="7" s="1"/>
  <c r="K9" i="7"/>
  <c r="M8" i="7"/>
  <c r="H8" i="7"/>
  <c r="M7" i="7"/>
  <c r="H7" i="7"/>
  <c r="N7" i="7"/>
  <c r="AF7" i="7" s="1"/>
  <c r="K7" i="7"/>
  <c r="J7" i="7"/>
  <c r="H6" i="7"/>
  <c r="K6" i="7"/>
  <c r="J6" i="7"/>
  <c r="M5" i="7"/>
  <c r="H5" i="7"/>
  <c r="N5" i="7"/>
  <c r="AF5" i="7" s="1"/>
  <c r="K5" i="7"/>
  <c r="J5" i="7"/>
  <c r="M4" i="7"/>
  <c r="L4" i="7"/>
  <c r="AD4" i="7" s="1"/>
  <c r="H4" i="7"/>
  <c r="J4" i="7"/>
  <c r="M3" i="7"/>
  <c r="H3" i="7"/>
  <c r="N3" i="7"/>
  <c r="AF3" i="7" s="1"/>
  <c r="K3" i="7"/>
  <c r="J3" i="7"/>
  <c r="M2" i="7"/>
  <c r="L2" i="7"/>
  <c r="AD2" i="7" s="1"/>
  <c r="H2" i="7"/>
  <c r="N2" i="7"/>
  <c r="AF2" i="7" s="1"/>
  <c r="K2" i="7"/>
  <c r="J2" i="7"/>
  <c r="L2" i="1"/>
  <c r="M2" i="1"/>
  <c r="N2" i="1"/>
  <c r="K2" i="1"/>
  <c r="J5" i="1"/>
  <c r="J6" i="1"/>
  <c r="J11" i="1"/>
  <c r="J13" i="1"/>
  <c r="J2" i="1"/>
  <c r="J9" i="1"/>
  <c r="AH3" i="10" l="1"/>
  <c r="AH2" i="10"/>
  <c r="AH10" i="9"/>
  <c r="AH11" i="9"/>
  <c r="AH12" i="9"/>
  <c r="AH11" i="10"/>
  <c r="AH5" i="10"/>
  <c r="AH12" i="10"/>
  <c r="AH10" i="10"/>
  <c r="AH8" i="10"/>
  <c r="AH6" i="10"/>
  <c r="AH4" i="10"/>
  <c r="AH6" i="9"/>
  <c r="AH12" i="7"/>
  <c r="AH11" i="11"/>
  <c r="AH4" i="11"/>
  <c r="AH10" i="11"/>
  <c r="AH6" i="11"/>
  <c r="AH8" i="11"/>
  <c r="AH12" i="11"/>
  <c r="AH3" i="11"/>
  <c r="AF201" i="11"/>
  <c r="AH7" i="11"/>
  <c r="O11" i="11"/>
  <c r="AI11" i="11" s="1"/>
  <c r="AH2" i="11"/>
  <c r="AB11" i="11"/>
  <c r="O5" i="10"/>
  <c r="AI5" i="10" s="1"/>
  <c r="AF201" i="9"/>
  <c r="AF201" i="8"/>
  <c r="AC2" i="11"/>
  <c r="AG2" i="11"/>
  <c r="AC6" i="11"/>
  <c r="AG6" i="11"/>
  <c r="AG3" i="11"/>
  <c r="AC3" i="11"/>
  <c r="AG7" i="11"/>
  <c r="AC7" i="11"/>
  <c r="AC10" i="11"/>
  <c r="AG10" i="11"/>
  <c r="AH13" i="11"/>
  <c r="AE13" i="11"/>
  <c r="AB4" i="11"/>
  <c r="O4" i="11"/>
  <c r="AI4" i="11" s="1"/>
  <c r="O5" i="11"/>
  <c r="AI5" i="11" s="1"/>
  <c r="AB8" i="11"/>
  <c r="O8" i="11"/>
  <c r="AI8" i="11" s="1"/>
  <c r="O9" i="11"/>
  <c r="AI9" i="11" s="1"/>
  <c r="AG11" i="11"/>
  <c r="AC11" i="11"/>
  <c r="AD201" i="11"/>
  <c r="AC4" i="11"/>
  <c r="AG4" i="11"/>
  <c r="AH5" i="11"/>
  <c r="AC8" i="11"/>
  <c r="AG8" i="11"/>
  <c r="AB10" i="11"/>
  <c r="O10" i="11"/>
  <c r="AI10" i="11" s="1"/>
  <c r="AH9" i="11"/>
  <c r="AB12" i="11"/>
  <c r="O12" i="11"/>
  <c r="AI12" i="11" s="1"/>
  <c r="O13" i="11"/>
  <c r="AI13" i="11" s="1"/>
  <c r="AG13" i="11"/>
  <c r="AC13" i="11"/>
  <c r="AB2" i="11"/>
  <c r="O2" i="11"/>
  <c r="AI2" i="11" s="1"/>
  <c r="O3" i="11"/>
  <c r="AI3" i="11" s="1"/>
  <c r="AG5" i="11"/>
  <c r="AC5" i="11"/>
  <c r="AB6" i="11"/>
  <c r="O6" i="11"/>
  <c r="AI6" i="11" s="1"/>
  <c r="O7" i="11"/>
  <c r="AI7" i="11" s="1"/>
  <c r="AG9" i="11"/>
  <c r="AC9" i="11"/>
  <c r="AC12" i="11"/>
  <c r="AG12" i="11"/>
  <c r="AE2" i="11"/>
  <c r="AE4" i="11"/>
  <c r="AE6" i="11"/>
  <c r="AE8" i="11"/>
  <c r="AE10" i="11"/>
  <c r="AE12" i="11"/>
  <c r="AE3" i="11"/>
  <c r="AE5" i="11"/>
  <c r="AE7" i="11"/>
  <c r="AE9" i="11"/>
  <c r="AE11" i="11"/>
  <c r="AG7" i="10"/>
  <c r="AC7" i="10"/>
  <c r="O7" i="10"/>
  <c r="AI7" i="10" s="1"/>
  <c r="AC10" i="10"/>
  <c r="AG10" i="10"/>
  <c r="AD13" i="10"/>
  <c r="AD201" i="10" s="1"/>
  <c r="O13" i="10"/>
  <c r="AI13" i="10" s="1"/>
  <c r="AB2" i="10"/>
  <c r="O2" i="10"/>
  <c r="AI2" i="10" s="1"/>
  <c r="AB3" i="10"/>
  <c r="O3" i="10"/>
  <c r="AI3" i="10" s="1"/>
  <c r="AB4" i="10"/>
  <c r="O4" i="10"/>
  <c r="AI4" i="10" s="1"/>
  <c r="AB8" i="10"/>
  <c r="O8" i="10"/>
  <c r="AI8" i="10" s="1"/>
  <c r="AG11" i="10"/>
  <c r="AC11" i="10"/>
  <c r="O11" i="10"/>
  <c r="AI11" i="10" s="1"/>
  <c r="AC3" i="10"/>
  <c r="AG3" i="10"/>
  <c r="AC5" i="10"/>
  <c r="AG5" i="10"/>
  <c r="AC8" i="10"/>
  <c r="AG8" i="10"/>
  <c r="AC4" i="10"/>
  <c r="AG4" i="10"/>
  <c r="AH9" i="10"/>
  <c r="AB12" i="10"/>
  <c r="O12" i="10"/>
  <c r="AI12" i="10" s="1"/>
  <c r="AH13" i="10"/>
  <c r="AE13" i="10"/>
  <c r="AB6" i="10"/>
  <c r="O6" i="10"/>
  <c r="AI6" i="10" s="1"/>
  <c r="AG9" i="10"/>
  <c r="AC9" i="10"/>
  <c r="O9" i="10"/>
  <c r="AI9" i="10" s="1"/>
  <c r="AC12" i="10"/>
  <c r="AG12" i="10"/>
  <c r="AG13" i="10"/>
  <c r="AF201" i="10"/>
  <c r="AC6" i="10"/>
  <c r="AG6" i="10"/>
  <c r="AG2" i="10"/>
  <c r="AC2" i="10"/>
  <c r="AH7" i="10"/>
  <c r="AB10" i="10"/>
  <c r="O10" i="10"/>
  <c r="AI10" i="10" s="1"/>
  <c r="AE2" i="10"/>
  <c r="AE4" i="10"/>
  <c r="AE6" i="10"/>
  <c r="AE8" i="10"/>
  <c r="AE10" i="10"/>
  <c r="AE12" i="10"/>
  <c r="AE3" i="10"/>
  <c r="AE5" i="10"/>
  <c r="AE7" i="10"/>
  <c r="AE9" i="10"/>
  <c r="AE11" i="10"/>
  <c r="AG7" i="9"/>
  <c r="AC7" i="9"/>
  <c r="O7" i="9"/>
  <c r="AI7" i="9" s="1"/>
  <c r="AC10" i="9"/>
  <c r="AG10" i="9"/>
  <c r="AD13" i="9"/>
  <c r="AD201" i="9" s="1"/>
  <c r="O13" i="9"/>
  <c r="AI13" i="9" s="1"/>
  <c r="AB8" i="9"/>
  <c r="O8" i="9"/>
  <c r="AI8" i="9" s="1"/>
  <c r="AG11" i="9"/>
  <c r="AC11" i="9"/>
  <c r="O11" i="9"/>
  <c r="AI11" i="9" s="1"/>
  <c r="AH2" i="9"/>
  <c r="AH3" i="9"/>
  <c r="AH4" i="9"/>
  <c r="AH5" i="9"/>
  <c r="AC8" i="9"/>
  <c r="AG8" i="9"/>
  <c r="AB2" i="9"/>
  <c r="O2" i="9"/>
  <c r="AI2" i="9" s="1"/>
  <c r="AB3" i="9"/>
  <c r="O3" i="9"/>
  <c r="AI3" i="9" s="1"/>
  <c r="AB4" i="9"/>
  <c r="O4" i="9"/>
  <c r="AI4" i="9" s="1"/>
  <c r="O5" i="9"/>
  <c r="AI5" i="9" s="1"/>
  <c r="AB5" i="9"/>
  <c r="AH9" i="9"/>
  <c r="AB12" i="9"/>
  <c r="O12" i="9"/>
  <c r="AI12" i="9" s="1"/>
  <c r="AC2" i="9"/>
  <c r="AG2" i="9"/>
  <c r="AG3" i="9"/>
  <c r="AC3" i="9"/>
  <c r="AG4" i="9"/>
  <c r="AC4" i="9"/>
  <c r="AC5" i="9"/>
  <c r="AG5" i="9"/>
  <c r="AB6" i="9"/>
  <c r="O6" i="9"/>
  <c r="AI6" i="9" s="1"/>
  <c r="AG9" i="9"/>
  <c r="AC9" i="9"/>
  <c r="O9" i="9"/>
  <c r="AI9" i="9" s="1"/>
  <c r="AC12" i="9"/>
  <c r="AG12" i="9"/>
  <c r="AG13" i="9"/>
  <c r="AC6" i="9"/>
  <c r="AG6" i="9"/>
  <c r="AH13" i="9"/>
  <c r="AE13" i="9"/>
  <c r="AH7" i="9"/>
  <c r="AB10" i="9"/>
  <c r="O10" i="9"/>
  <c r="AI10" i="9" s="1"/>
  <c r="AE2" i="9"/>
  <c r="AE4" i="9"/>
  <c r="AE6" i="9"/>
  <c r="AE8" i="9"/>
  <c r="AE10" i="9"/>
  <c r="AE12" i="9"/>
  <c r="AE3" i="9"/>
  <c r="AE5" i="9"/>
  <c r="AE7" i="9"/>
  <c r="AE9" i="9"/>
  <c r="AE11" i="9"/>
  <c r="AB2" i="8"/>
  <c r="O2" i="8"/>
  <c r="AI2" i="8" s="1"/>
  <c r="AB3" i="8"/>
  <c r="O3" i="8"/>
  <c r="AI3" i="8" s="1"/>
  <c r="AB4" i="8"/>
  <c r="O4" i="8"/>
  <c r="AI4" i="8" s="1"/>
  <c r="AB5" i="8"/>
  <c r="O5" i="8"/>
  <c r="AI5" i="8" s="1"/>
  <c r="AB6" i="8"/>
  <c r="O6" i="8"/>
  <c r="AI6" i="8" s="1"/>
  <c r="AB7" i="8"/>
  <c r="O7" i="8"/>
  <c r="AI7" i="8" s="1"/>
  <c r="AB8" i="8"/>
  <c r="O8" i="8"/>
  <c r="AI8" i="8" s="1"/>
  <c r="AB9" i="8"/>
  <c r="O9" i="8"/>
  <c r="AI9" i="8" s="1"/>
  <c r="AB10" i="8"/>
  <c r="O10" i="8"/>
  <c r="AI10" i="8" s="1"/>
  <c r="AB11" i="8"/>
  <c r="O11" i="8"/>
  <c r="AI11" i="8" s="1"/>
  <c r="AB12" i="8"/>
  <c r="O12" i="8"/>
  <c r="AI12" i="8" s="1"/>
  <c r="AB13" i="8"/>
  <c r="O13" i="8"/>
  <c r="AI13" i="8" s="1"/>
  <c r="AG9" i="8"/>
  <c r="AC9" i="8"/>
  <c r="AG4" i="8"/>
  <c r="AC4" i="8"/>
  <c r="AG7" i="8"/>
  <c r="AC7" i="8"/>
  <c r="AC10" i="8"/>
  <c r="AG10" i="8"/>
  <c r="AH13" i="8"/>
  <c r="AE13" i="8"/>
  <c r="AG3" i="8"/>
  <c r="AC3" i="8"/>
  <c r="AC8" i="8"/>
  <c r="AG8" i="8"/>
  <c r="AC5" i="8"/>
  <c r="AG5" i="8"/>
  <c r="AC12" i="8"/>
  <c r="AG12" i="8"/>
  <c r="AD201" i="8"/>
  <c r="AG13" i="8"/>
  <c r="AC2" i="8"/>
  <c r="AG2" i="8"/>
  <c r="AG6" i="8"/>
  <c r="AC6" i="8"/>
  <c r="AG11" i="8"/>
  <c r="AC11" i="8"/>
  <c r="AH2" i="8"/>
  <c r="AH3" i="8"/>
  <c r="AH4" i="8"/>
  <c r="AH5" i="8"/>
  <c r="AH6" i="8"/>
  <c r="AH7" i="8"/>
  <c r="AH8" i="8"/>
  <c r="AH9" i="8"/>
  <c r="AH10" i="8"/>
  <c r="AH11" i="8"/>
  <c r="AH12" i="8"/>
  <c r="AE2" i="8"/>
  <c r="AE4" i="8"/>
  <c r="AE6" i="8"/>
  <c r="AE8" i="8"/>
  <c r="AE10" i="8"/>
  <c r="AE12" i="8"/>
  <c r="AE3" i="8"/>
  <c r="AE5" i="8"/>
  <c r="AE7" i="8"/>
  <c r="AE9" i="8"/>
  <c r="AE11" i="8"/>
  <c r="AF201" i="7"/>
  <c r="AC2" i="7"/>
  <c r="AG2" i="7"/>
  <c r="AG3" i="7"/>
  <c r="AC3" i="7"/>
  <c r="AC4" i="7"/>
  <c r="AG4" i="7"/>
  <c r="AG5" i="7"/>
  <c r="AC5" i="7"/>
  <c r="AC6" i="7"/>
  <c r="AG6" i="7"/>
  <c r="AG7" i="7"/>
  <c r="AC7" i="7"/>
  <c r="AC8" i="7"/>
  <c r="AG8" i="7"/>
  <c r="AG9" i="7"/>
  <c r="AC9" i="7"/>
  <c r="AC10" i="7"/>
  <c r="AG10" i="7"/>
  <c r="AG11" i="7"/>
  <c r="AC11" i="7"/>
  <c r="AH13" i="7"/>
  <c r="AE13" i="7"/>
  <c r="AG13" i="7"/>
  <c r="AC13" i="7"/>
  <c r="AH2" i="7"/>
  <c r="AH3" i="7"/>
  <c r="AH4" i="7"/>
  <c r="AH5" i="7"/>
  <c r="AH6" i="7"/>
  <c r="AH7" i="7"/>
  <c r="AH8" i="7"/>
  <c r="AH9" i="7"/>
  <c r="AH10" i="7"/>
  <c r="AB12" i="7"/>
  <c r="O12" i="7"/>
  <c r="AI12" i="7" s="1"/>
  <c r="O13" i="7"/>
  <c r="AI13" i="7" s="1"/>
  <c r="AD201" i="7"/>
  <c r="AH11" i="7"/>
  <c r="AB2" i="7"/>
  <c r="O2" i="7"/>
  <c r="AI2" i="7" s="1"/>
  <c r="AB3" i="7"/>
  <c r="O3" i="7"/>
  <c r="AI3" i="7" s="1"/>
  <c r="AB4" i="7"/>
  <c r="O4" i="7"/>
  <c r="AI4" i="7" s="1"/>
  <c r="AB5" i="7"/>
  <c r="O5" i="7"/>
  <c r="AI5" i="7" s="1"/>
  <c r="AB6" i="7"/>
  <c r="O6" i="7"/>
  <c r="AI6" i="7" s="1"/>
  <c r="AB7" i="7"/>
  <c r="O7" i="7"/>
  <c r="AI7" i="7" s="1"/>
  <c r="AB8" i="7"/>
  <c r="O8" i="7"/>
  <c r="AI8" i="7" s="1"/>
  <c r="O9" i="7"/>
  <c r="AI9" i="7" s="1"/>
  <c r="AB9" i="7"/>
  <c r="AB10" i="7"/>
  <c r="O10" i="7"/>
  <c r="AI10" i="7" s="1"/>
  <c r="AB11" i="7"/>
  <c r="O11" i="7"/>
  <c r="AI11" i="7" s="1"/>
  <c r="AC12" i="7"/>
  <c r="AG12" i="7"/>
  <c r="AE2" i="7"/>
  <c r="AE4" i="7"/>
  <c r="AE6" i="7"/>
  <c r="AE8" i="7"/>
  <c r="AE10" i="7"/>
  <c r="AE12" i="7"/>
  <c r="AE3" i="7"/>
  <c r="AE5" i="7"/>
  <c r="AE7" i="7"/>
  <c r="AE9" i="7"/>
  <c r="AE11" i="7"/>
  <c r="AH201" i="10" l="1"/>
  <c r="AH201" i="11"/>
  <c r="AH201" i="9"/>
  <c r="AE201" i="8"/>
  <c r="AG201" i="8"/>
  <c r="AI201" i="11"/>
  <c r="AB201" i="11"/>
  <c r="AF203" i="11" s="1"/>
  <c r="AG201" i="11"/>
  <c r="AE201" i="11"/>
  <c r="AC201" i="11"/>
  <c r="AC201" i="10"/>
  <c r="AG201" i="10"/>
  <c r="AE201" i="10"/>
  <c r="AI201" i="10"/>
  <c r="AB201" i="10"/>
  <c r="AD203" i="10" s="1"/>
  <c r="AC201" i="9"/>
  <c r="AI201" i="9"/>
  <c r="AB201" i="9"/>
  <c r="AF203" i="9" s="1"/>
  <c r="AE201" i="9"/>
  <c r="AG201" i="9"/>
  <c r="AC201" i="8"/>
  <c r="AH201" i="8"/>
  <c r="AI201" i="8"/>
  <c r="AB201" i="8"/>
  <c r="AF203" i="8" s="1"/>
  <c r="AB201" i="7"/>
  <c r="AF203" i="7" s="1"/>
  <c r="AE201" i="7"/>
  <c r="AH201" i="7"/>
  <c r="AG201" i="7"/>
  <c r="AI201" i="7"/>
  <c r="AC201" i="7"/>
  <c r="AC203" i="7" s="1"/>
  <c r="AE203" i="11" l="1"/>
  <c r="AI203" i="10"/>
  <c r="AI203" i="7"/>
  <c r="AG203" i="11"/>
  <c r="AC203" i="11"/>
  <c r="AE203" i="10"/>
  <c r="AE203" i="9"/>
  <c r="AG203" i="9"/>
  <c r="AD203" i="11"/>
  <c r="AI203" i="11"/>
  <c r="AH203" i="11"/>
  <c r="AF203" i="10"/>
  <c r="AG203" i="10"/>
  <c r="AH203" i="10"/>
  <c r="AC203" i="10"/>
  <c r="AH203" i="9"/>
  <c r="AI203" i="9"/>
  <c r="AC203" i="9"/>
  <c r="AD203" i="9"/>
  <c r="AI203" i="8"/>
  <c r="AG203" i="8"/>
  <c r="AD203" i="8"/>
  <c r="AH203" i="8"/>
  <c r="AE203" i="8"/>
  <c r="AC203" i="8"/>
  <c r="AG203" i="7"/>
  <c r="AH203" i="7"/>
  <c r="AD203" i="7"/>
  <c r="AE203" i="7"/>
  <c r="O2" i="1" l="1"/>
  <c r="K3" i="1"/>
  <c r="L3" i="1"/>
  <c r="M3" i="1"/>
  <c r="N3" i="1"/>
  <c r="K4" i="1"/>
  <c r="L4" i="1"/>
  <c r="M4" i="1"/>
  <c r="N4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H13" i="1" l="1"/>
  <c r="H12" i="1"/>
  <c r="H11" i="1"/>
  <c r="H10" i="1"/>
  <c r="H9" i="1"/>
  <c r="H8" i="1"/>
  <c r="H7" i="1"/>
  <c r="H6" i="1"/>
  <c r="H5" i="1"/>
  <c r="H4" i="1"/>
  <c r="H3" i="1"/>
  <c r="H2" i="1"/>
  <c r="AD3" i="1"/>
  <c r="AF3" i="1"/>
  <c r="AD4" i="1"/>
  <c r="AF4" i="1"/>
  <c r="AD5" i="1"/>
  <c r="AF5" i="1"/>
  <c r="AD6" i="1"/>
  <c r="AF6" i="1"/>
  <c r="AD7" i="1"/>
  <c r="AF7" i="1"/>
  <c r="AD8" i="1"/>
  <c r="AF8" i="1"/>
  <c r="AD9" i="1"/>
  <c r="AF9" i="1"/>
  <c r="AD10" i="1"/>
  <c r="AF10" i="1"/>
  <c r="AD11" i="1"/>
  <c r="AF11" i="1"/>
  <c r="AD12" i="1"/>
  <c r="AF12" i="1"/>
  <c r="AD13" i="1"/>
  <c r="AF13" i="1"/>
  <c r="AD2" i="1"/>
  <c r="AF2" i="1"/>
  <c r="AB4" i="1" l="1"/>
  <c r="O4" i="1"/>
  <c r="AI4" i="1" s="1"/>
  <c r="AB7" i="1"/>
  <c r="O7" i="1"/>
  <c r="AI7" i="1" s="1"/>
  <c r="AB10" i="1"/>
  <c r="O10" i="1"/>
  <c r="AI10" i="1" s="1"/>
  <c r="AB13" i="1"/>
  <c r="O13" i="1"/>
  <c r="AI13" i="1" s="1"/>
  <c r="AB12" i="1"/>
  <c r="O12" i="1"/>
  <c r="AI12" i="1" s="1"/>
  <c r="AB5" i="1"/>
  <c r="O5" i="1"/>
  <c r="AI5" i="1" s="1"/>
  <c r="AB8" i="1"/>
  <c r="O8" i="1"/>
  <c r="AI8" i="1" s="1"/>
  <c r="AB2" i="1"/>
  <c r="AI2" i="1"/>
  <c r="AB11" i="1"/>
  <c r="O11" i="1"/>
  <c r="AI11" i="1" s="1"/>
  <c r="AB3" i="1"/>
  <c r="O3" i="1"/>
  <c r="AI3" i="1" s="1"/>
  <c r="AB6" i="1"/>
  <c r="O6" i="1"/>
  <c r="AI6" i="1" s="1"/>
  <c r="AB9" i="1"/>
  <c r="O9" i="1"/>
  <c r="AI9" i="1" s="1"/>
  <c r="AD201" i="1"/>
  <c r="AF201" i="1"/>
  <c r="AE12" i="1"/>
  <c r="AH12" i="1"/>
  <c r="AG6" i="1"/>
  <c r="AC6" i="1"/>
  <c r="AE4" i="1"/>
  <c r="AH4" i="1"/>
  <c r="AC9" i="1"/>
  <c r="AG9" i="1"/>
  <c r="AE7" i="1"/>
  <c r="AH7" i="1"/>
  <c r="AG2" i="1"/>
  <c r="AC2" i="1"/>
  <c r="AG12" i="1"/>
  <c r="AC12" i="1"/>
  <c r="AE10" i="1"/>
  <c r="AH10" i="1"/>
  <c r="AG4" i="1"/>
  <c r="AC4" i="1"/>
  <c r="AH13" i="1"/>
  <c r="AE13" i="1"/>
  <c r="AG7" i="1"/>
  <c r="AC7" i="1"/>
  <c r="AH5" i="1"/>
  <c r="AE5" i="1"/>
  <c r="AG10" i="1"/>
  <c r="AC10" i="1"/>
  <c r="AH8" i="1"/>
  <c r="AE8" i="1"/>
  <c r="AG13" i="1"/>
  <c r="AC13" i="1"/>
  <c r="AH11" i="1"/>
  <c r="AE11" i="1"/>
  <c r="AG5" i="1"/>
  <c r="AC5" i="1"/>
  <c r="AE3" i="1"/>
  <c r="AH3" i="1"/>
  <c r="AH2" i="1"/>
  <c r="AE2" i="1"/>
  <c r="AC8" i="1"/>
  <c r="AG8" i="1"/>
  <c r="AH6" i="1"/>
  <c r="AE6" i="1"/>
  <c r="AG11" i="1"/>
  <c r="AC11" i="1"/>
  <c r="AH9" i="1"/>
  <c r="AE9" i="1"/>
  <c r="AG3" i="1"/>
  <c r="AC3" i="1"/>
  <c r="AB201" i="1" l="1"/>
  <c r="AF203" i="1" s="1"/>
  <c r="AI201" i="1"/>
  <c r="AE201" i="1"/>
  <c r="AC201" i="1"/>
  <c r="AH201" i="1"/>
  <c r="AG201" i="1"/>
  <c r="AC203" i="1" l="1"/>
  <c r="AD203" i="1"/>
  <c r="AH203" i="1"/>
  <c r="AE203" i="1"/>
  <c r="AG203" i="1"/>
  <c r="AI203" i="1"/>
</calcChain>
</file>

<file path=xl/sharedStrings.xml><?xml version="1.0" encoding="utf-8"?>
<sst xmlns="http://schemas.openxmlformats.org/spreadsheetml/2006/main" count="158" uniqueCount="11">
  <si>
    <t>Change</t>
  </si>
  <si>
    <t>Action</t>
  </si>
  <si>
    <t>Expectation</t>
  </si>
  <si>
    <t>Term premia1</t>
  </si>
  <si>
    <t>term premi 2</t>
  </si>
  <si>
    <t>dates</t>
  </si>
  <si>
    <t>Exp</t>
  </si>
  <si>
    <t>tp</t>
  </si>
  <si>
    <t>error</t>
  </si>
  <si>
    <t>mean</t>
  </si>
  <si>
    <t>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</si>
</sst>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6" formatCode="dd\-mmm\-yy"/>
    <numFmt numFmtId="167" formatCode="0.000"/>
    <numFmt numFmtId="169" formatCode="_-* #,##0.0000_-;\-* #,##0.00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2" fontId="0" fillId="0" borderId="0" xfId="0" applyNumberFormat="1"/>
    <xf numFmtId="14" fontId="0" fillId="0" borderId="0" xfId="0" applyNumberFormat="1" applyBorder="1"/>
    <xf numFmtId="166" fontId="0" fillId="0" borderId="0" xfId="0" applyNumberFormat="1" applyBorder="1"/>
    <xf numFmtId="167" fontId="0" fillId="0" borderId="0" xfId="0" applyNumberFormat="1"/>
    <xf numFmtId="11" fontId="0" fillId="0" borderId="0" xfId="0" applyNumberFormat="1"/>
    <xf numFmtId="169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Zero_coupon/Announcement%20ZC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m_unconv2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year_unconv2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2year_unconv2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3year_unconv2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5year_unconv2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0year_unconv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"/>
      <sheetName val="Post"/>
      <sheetName val="Change"/>
      <sheetName val="post_2"/>
      <sheetName val="Change_2"/>
    </sheetNames>
    <sheetDataSet>
      <sheetData sheetId="0" refreshError="1"/>
      <sheetData sheetId="1" refreshError="1"/>
      <sheetData sheetId="2">
        <row r="2">
          <cell r="C2">
            <v>-5.0000000000000017E-2</v>
          </cell>
        </row>
      </sheetData>
      <sheetData sheetId="3" refreshError="1"/>
      <sheetData sheetId="4">
        <row r="2">
          <cell r="C2">
            <v>-6.0000000000000026E-2</v>
          </cell>
          <cell r="F2">
            <v>-1.0000000000000009E-2</v>
          </cell>
          <cell r="J2">
            <v>-5.0000000000000044E-2</v>
          </cell>
          <cell r="N2">
            <v>-6.9999999999999951E-2</v>
          </cell>
          <cell r="R2">
            <v>-4.0000000000000036E-2</v>
          </cell>
          <cell r="AP2">
            <v>4.0000000000000036E-2</v>
          </cell>
        </row>
        <row r="3">
          <cell r="C3">
            <v>-1.0000000000000009E-2</v>
          </cell>
          <cell r="F3">
            <v>-1.0000000000000009E-2</v>
          </cell>
          <cell r="J3">
            <v>-0.15</v>
          </cell>
          <cell r="N3">
            <v>-0.21000000000000002</v>
          </cell>
          <cell r="R3">
            <v>-0.22000000000000003</v>
          </cell>
          <cell r="AP3">
            <v>-0.10000000000000009</v>
          </cell>
        </row>
        <row r="4">
          <cell r="C4">
            <v>0</v>
          </cell>
          <cell r="F4">
            <v>-2.0000000000000004E-2</v>
          </cell>
          <cell r="J4">
            <v>-9.9999999999999811E-3</v>
          </cell>
          <cell r="N4">
            <v>-1.999999999999999E-2</v>
          </cell>
          <cell r="R4">
            <v>-3.999999999999998E-2</v>
          </cell>
          <cell r="AP4">
            <v>-3.9999999999999925E-2</v>
          </cell>
        </row>
        <row r="5">
          <cell r="C5">
            <v>-0.03</v>
          </cell>
          <cell r="F5">
            <v>-3.9999999999999994E-2</v>
          </cell>
          <cell r="J5">
            <v>-4.0000000000000008E-2</v>
          </cell>
          <cell r="N5">
            <v>-4.0000000000000008E-2</v>
          </cell>
          <cell r="R5">
            <v>-5.0000000000000044E-2</v>
          </cell>
          <cell r="AP5">
            <v>-5.0000000000000044E-2</v>
          </cell>
        </row>
        <row r="6">
          <cell r="C6">
            <v>-0.03</v>
          </cell>
          <cell r="F6">
            <v>-3.9999999999999994E-2</v>
          </cell>
          <cell r="J6">
            <v>-3.9999999999999994E-2</v>
          </cell>
          <cell r="N6">
            <v>-4.9999999999999989E-2</v>
          </cell>
          <cell r="R6">
            <v>-3.999999999999998E-2</v>
          </cell>
          <cell r="AP6">
            <v>-2.0000000000000018E-2</v>
          </cell>
        </row>
        <row r="7">
          <cell r="C7">
            <v>-1.0000000000000009E-2</v>
          </cell>
          <cell r="F7">
            <v>-9.999999999999995E-3</v>
          </cell>
          <cell r="J7">
            <v>-0.03</v>
          </cell>
          <cell r="N7">
            <v>-4.0000000000000008E-2</v>
          </cell>
          <cell r="R7">
            <v>-4.0000000000000008E-2</v>
          </cell>
          <cell r="AP7">
            <v>1.0000000000000009E-2</v>
          </cell>
        </row>
        <row r="8">
          <cell r="C8">
            <v>-1.0000000000000009E-2</v>
          </cell>
          <cell r="F8">
            <v>0</v>
          </cell>
          <cell r="J8">
            <v>-2.0000000000000004E-2</v>
          </cell>
          <cell r="N8">
            <v>-0.03</v>
          </cell>
          <cell r="R8">
            <v>-3.0000000000000027E-2</v>
          </cell>
          <cell r="AP8">
            <v>-2.0000000000000018E-2</v>
          </cell>
        </row>
        <row r="9">
          <cell r="C9">
            <v>0</v>
          </cell>
          <cell r="F9">
            <v>0</v>
          </cell>
          <cell r="J9">
            <v>-9.999999999999995E-3</v>
          </cell>
          <cell r="N9">
            <v>-1.0000000000000009E-2</v>
          </cell>
          <cell r="R9">
            <v>-0.03</v>
          </cell>
          <cell r="AP9">
            <v>-0.12</v>
          </cell>
        </row>
        <row r="10">
          <cell r="C10">
            <v>-1.0000000000000009E-2</v>
          </cell>
          <cell r="F10">
            <v>-9.999999999999995E-3</v>
          </cell>
          <cell r="J10">
            <v>0</v>
          </cell>
          <cell r="N10">
            <v>0</v>
          </cell>
          <cell r="R10">
            <v>-1.0000000000000009E-2</v>
          </cell>
          <cell r="AP10">
            <v>-1.0000000000000009E-2</v>
          </cell>
        </row>
        <row r="11">
          <cell r="C11">
            <v>-1.9999999999999997E-2</v>
          </cell>
          <cell r="F11">
            <v>-1.0000000000000002E-2</v>
          </cell>
          <cell r="J11">
            <v>-1.0000000000000002E-2</v>
          </cell>
          <cell r="N11">
            <v>-9.999999999999995E-3</v>
          </cell>
          <cell r="R11">
            <v>-1.999999999999999E-2</v>
          </cell>
          <cell r="AP11">
            <v>-2.9999999999999916E-2</v>
          </cell>
        </row>
        <row r="12">
          <cell r="C12">
            <v>0</v>
          </cell>
          <cell r="F12">
            <v>0</v>
          </cell>
          <cell r="J12">
            <v>0</v>
          </cell>
          <cell r="N12">
            <v>0</v>
          </cell>
          <cell r="R12">
            <v>-1.0000000000000009E-2</v>
          </cell>
          <cell r="AP12">
            <v>2.0000000000000018E-2</v>
          </cell>
        </row>
        <row r="13">
          <cell r="C13">
            <v>0</v>
          </cell>
          <cell r="F13">
            <v>1.0000000000000002E-2</v>
          </cell>
          <cell r="J13">
            <v>1.9999999999999997E-2</v>
          </cell>
          <cell r="N13">
            <v>3.0000000000000027E-2</v>
          </cell>
          <cell r="R13">
            <v>1.0000000000000009E-2</v>
          </cell>
          <cell r="AP13">
            <v>-4.0000000000000036E-2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m_unconv2"/>
    </sheetNames>
    <sheetDataSet>
      <sheetData sheetId="0">
        <row r="1">
          <cell r="A1">
            <v>-4.2084521432453499E-4</v>
          </cell>
          <cell r="B1">
            <v>-1.9249445561701301E-4</v>
          </cell>
          <cell r="C1">
            <v>-1.8679768930537799E-4</v>
          </cell>
          <cell r="D1">
            <v>-1.9309530301534701E-4</v>
          </cell>
        </row>
        <row r="2">
          <cell r="A2">
            <v>-8.8058675925165193E-5</v>
          </cell>
          <cell r="B2">
            <v>-1.9249445561701301E-4</v>
          </cell>
          <cell r="C2">
            <v>-1.9653782937993601E-4</v>
          </cell>
          <cell r="D2">
            <v>-2.0540821955704301E-4</v>
          </cell>
        </row>
        <row r="3">
          <cell r="A3">
            <v>-4.9463854572699799E-5</v>
          </cell>
          <cell r="B3">
            <v>-1.9249445561701401E-4</v>
          </cell>
          <cell r="C3">
            <v>-1.9553782797263199E-4</v>
          </cell>
          <cell r="D3">
            <v>-1.8609924465797E-4</v>
          </cell>
        </row>
        <row r="4">
          <cell r="A4">
            <v>-4.2082826829404599E-4</v>
          </cell>
          <cell r="B4">
            <v>-1.9249445561701401E-4</v>
          </cell>
          <cell r="C4">
            <v>-1.9668696093373401E-4</v>
          </cell>
          <cell r="D4">
            <v>-1.90383305048867E-4</v>
          </cell>
        </row>
        <row r="5">
          <cell r="A5">
            <v>-3.0759561743653102E-4</v>
          </cell>
          <cell r="B5">
            <v>-1.9249445561701401E-4</v>
          </cell>
          <cell r="C5">
            <v>-1.96111718048902E-4</v>
          </cell>
          <cell r="D5">
            <v>-1.85913358661659E-4</v>
          </cell>
        </row>
        <row r="6">
          <cell r="A6">
            <v>-9.8123661756102101E-5</v>
          </cell>
          <cell r="B6">
            <v>-1.9249445561701401E-4</v>
          </cell>
          <cell r="C6">
            <v>-1.9047861697412199E-4</v>
          </cell>
          <cell r="D6">
            <v>-1.8966030655007899E-4</v>
          </cell>
        </row>
        <row r="7">
          <cell r="A7">
            <v>-1.41421504102744E-4</v>
          </cell>
          <cell r="B7">
            <v>-1.9249445561701401E-4</v>
          </cell>
          <cell r="C7">
            <v>-1.9069007533384E-4</v>
          </cell>
          <cell r="D7">
            <v>-1.92649075230893E-4</v>
          </cell>
        </row>
        <row r="8">
          <cell r="A8">
            <v>-1.3998707613077101E-4</v>
          </cell>
          <cell r="B8">
            <v>-1.9249445561701501E-4</v>
          </cell>
          <cell r="C8">
            <v>-1.97520644978314E-4</v>
          </cell>
          <cell r="D8">
            <v>-1.9316880653538201E-4</v>
          </cell>
        </row>
        <row r="9">
          <cell r="A9">
            <v>-9.0516646008240607E-5</v>
          </cell>
          <cell r="B9">
            <v>-1.9249445561701401E-4</v>
          </cell>
          <cell r="C9">
            <v>-1.9077220740690201E-4</v>
          </cell>
          <cell r="D9">
            <v>-1.8893262912145E-4</v>
          </cell>
        </row>
        <row r="10">
          <cell r="A10">
            <v>-3.4572231939302897E-4</v>
          </cell>
          <cell r="B10">
            <v>-1.9249445561701501E-4</v>
          </cell>
          <cell r="C10">
            <v>-1.91441829892133E-4</v>
          </cell>
          <cell r="D10">
            <v>-1.9670340225954501E-4</v>
          </cell>
        </row>
        <row r="11">
          <cell r="A11">
            <v>-3.1143519082685997E-5</v>
          </cell>
          <cell r="B11">
            <v>-1.9249445561701401E-4</v>
          </cell>
          <cell r="C11">
            <v>-1.8816705394990001E-4</v>
          </cell>
          <cell r="D11">
            <v>-1.90070677659023E-4</v>
          </cell>
        </row>
        <row r="12">
          <cell r="A12">
            <v>-1.7622711037762199E-4</v>
          </cell>
          <cell r="B12">
            <v>-1.9249445561701501E-4</v>
          </cell>
          <cell r="C12">
            <v>-1.8919101322837801E-4</v>
          </cell>
          <cell r="D12">
            <v>-1.9784913910691199E-4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year_unconv2"/>
    </sheetNames>
    <sheetDataSet>
      <sheetData sheetId="0">
        <row r="1">
          <cell r="A1">
            <v>-2.6000665988454102E-4</v>
          </cell>
          <cell r="B1">
            <v>-1.80129072923373E-4</v>
          </cell>
          <cell r="C1">
            <v>-1.8887698489501201E-5</v>
          </cell>
          <cell r="D1">
            <v>-1.0243622664105399E-4</v>
          </cell>
        </row>
        <row r="2">
          <cell r="A2">
            <v>-3.9823009333342402E-5</v>
          </cell>
          <cell r="B2">
            <v>-2.1305546234595801E-4</v>
          </cell>
          <cell r="C2">
            <v>-1.72824493255134E-4</v>
          </cell>
          <cell r="D2">
            <v>3.0464018669550299E-5</v>
          </cell>
        </row>
        <row r="3">
          <cell r="A3">
            <v>-1.42872749294495E-5</v>
          </cell>
          <cell r="B3">
            <v>-1.16193386268732E-4</v>
          </cell>
          <cell r="C3">
            <v>-1.5702009925021301E-4</v>
          </cell>
          <cell r="D3">
            <v>-1.77948626059512E-4</v>
          </cell>
        </row>
        <row r="4">
          <cell r="A4">
            <v>-2.5999544777580299E-4</v>
          </cell>
          <cell r="B4">
            <v>-1.03544245746863E-4</v>
          </cell>
          <cell r="C4">
            <v>-1.75181423773015E-4</v>
          </cell>
          <cell r="D4">
            <v>-1.31708348628283E-4</v>
          </cell>
        </row>
        <row r="5">
          <cell r="A5">
            <v>-1.85076616781874E-4</v>
          </cell>
          <cell r="B5">
            <v>-1.52937983567095E-4</v>
          </cell>
          <cell r="C5">
            <v>-1.6609007136689799E-4</v>
          </cell>
          <cell r="D5">
            <v>-1.7995499834554999E-4</v>
          </cell>
        </row>
        <row r="6">
          <cell r="A6">
            <v>-4.6482369215088E-5</v>
          </cell>
          <cell r="B6">
            <v>-1.55011923595216E-4</v>
          </cell>
          <cell r="C6">
            <v>-7.7062447800411296E-5</v>
          </cell>
          <cell r="D6">
            <v>-1.39512078761817E-4</v>
          </cell>
        </row>
        <row r="7">
          <cell r="A7">
            <v>-7.5129792980267501E-5</v>
          </cell>
          <cell r="B7">
            <v>-1.12817320629383E-4</v>
          </cell>
          <cell r="C7">
            <v>-8.0404414329862098E-5</v>
          </cell>
          <cell r="D7">
            <v>-1.0725261452263599E-4</v>
          </cell>
        </row>
        <row r="8">
          <cell r="A8">
            <v>-7.4180723378952006E-5</v>
          </cell>
          <cell r="B8">
            <v>-1.2761518804777999E-5</v>
          </cell>
          <cell r="C8">
            <v>-1.8835727634675299E-4</v>
          </cell>
          <cell r="D8">
            <v>-1.01642861737556E-4</v>
          </cell>
        </row>
        <row r="9">
          <cell r="A9">
            <v>-4.1449291539468398E-5</v>
          </cell>
          <cell r="B9">
            <v>-9.91410038226892E-5</v>
          </cell>
          <cell r="C9">
            <v>-8.1702460146243996E-5</v>
          </cell>
          <cell r="D9">
            <v>-1.4736631122122399E-4</v>
          </cell>
        </row>
        <row r="10">
          <cell r="A10">
            <v>-2.1030262640544999E-4</v>
          </cell>
          <cell r="B10">
            <v>-4.5825966907364202E-5</v>
          </cell>
          <cell r="C10">
            <v>-9.2285422843935798E-5</v>
          </cell>
          <cell r="D10">
            <v>-6.3491978701497103E-5</v>
          </cell>
        </row>
        <row r="11">
          <cell r="A11">
            <v>-2.1658761285370402E-6</v>
          </cell>
          <cell r="B11">
            <v>-1.20473074316652E-4</v>
          </cell>
          <cell r="C11">
            <v>-4.0529646411143001E-5</v>
          </cell>
          <cell r="D11">
            <v>-1.35082712180603E-4</v>
          </cell>
        </row>
        <row r="12">
          <cell r="A12">
            <v>-9.8158445179093395E-5</v>
          </cell>
          <cell r="B12">
            <v>4.8328253962379696E-6</v>
          </cell>
          <cell r="C12">
            <v>-5.6712679518755902E-5</v>
          </cell>
          <cell r="D12">
            <v>-5.1125395401683498E-5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2year_unconv2"/>
    </sheetNames>
    <sheetDataSet>
      <sheetData sheetId="0">
        <row r="1">
          <cell r="A1">
            <v>-3.3054101736604101E-4</v>
          </cell>
          <cell r="B1">
            <v>-7.2635529103427896E-4</v>
          </cell>
          <cell r="C1">
            <v>-4.7977835527354699E-5</v>
          </cell>
          <cell r="D1">
            <v>-3.32418701941153E-4</v>
          </cell>
        </row>
        <row r="2">
          <cell r="A2">
            <v>-2.9741149307452801E-4</v>
          </cell>
          <cell r="B2">
            <v>-9.1989150866831704E-4</v>
          </cell>
          <cell r="C2">
            <v>-4.9222720396473304E-4</v>
          </cell>
          <cell r="D2">
            <v>-8.3675005863971096E-4</v>
          </cell>
        </row>
        <row r="3">
          <cell r="A3">
            <v>-2.9356930619499599E-4</v>
          </cell>
          <cell r="B3">
            <v>-3.50551226757298E-4</v>
          </cell>
          <cell r="C3">
            <v>-4.46616977599352E-4</v>
          </cell>
          <cell r="D3">
            <v>-4.5863393053128501E-5</v>
          </cell>
        </row>
        <row r="4">
          <cell r="A4">
            <v>-3.3053933035690999E-4</v>
          </cell>
          <cell r="B4">
            <v>-2.7620153777364198E-4</v>
          </cell>
          <cell r="C4">
            <v>-4.9902911831934597E-4</v>
          </cell>
          <cell r="D4">
            <v>-2.2133652176336199E-4</v>
          </cell>
        </row>
        <row r="5">
          <cell r="A5">
            <v>-3.1926680751022401E-4</v>
          </cell>
          <cell r="B5">
            <v>-5.66530278949795E-4</v>
          </cell>
          <cell r="C5">
            <v>-4.72792197050403E-4</v>
          </cell>
          <cell r="D5">
            <v>-3.8249588769360102E-5</v>
          </cell>
        </row>
        <row r="6">
          <cell r="A6">
            <v>-2.9841348129852201E-4</v>
          </cell>
          <cell r="B6">
            <v>-5.7872057723883498E-4</v>
          </cell>
          <cell r="C6">
            <v>-2.1586554346438201E-4</v>
          </cell>
          <cell r="D6">
            <v>-1.9172283823436299E-4</v>
          </cell>
        </row>
        <row r="7">
          <cell r="A7">
            <v>-3.0272386274211101E-4</v>
          </cell>
          <cell r="B7">
            <v>-3.30707235788897E-4</v>
          </cell>
          <cell r="C7">
            <v>-2.25510193545006E-4</v>
          </cell>
          <cell r="D7">
            <v>-3.1414141863721402E-4</v>
          </cell>
        </row>
        <row r="8">
          <cell r="A8">
            <v>-3.0258106274614298E-4</v>
          </cell>
          <cell r="B8">
            <v>2.57405271444957E-4</v>
          </cell>
          <cell r="C8">
            <v>-5.3705358279789199E-4</v>
          </cell>
          <cell r="D8">
            <v>-3.3542937206597302E-4</v>
          </cell>
        </row>
        <row r="9">
          <cell r="A9">
            <v>-2.9765618860808698E-4</v>
          </cell>
          <cell r="B9">
            <v>-2.50319963684389E-4</v>
          </cell>
          <cell r="C9">
            <v>-2.29256250717421E-4</v>
          </cell>
          <cell r="D9">
            <v>-1.61917507906938E-4</v>
          </cell>
        </row>
        <row r="10">
          <cell r="A10">
            <v>-3.2306239222557498E-4</v>
          </cell>
          <cell r="B10">
            <v>6.3057566271366105E-5</v>
          </cell>
          <cell r="C10">
            <v>-2.5979784086683198E-4</v>
          </cell>
          <cell r="D10">
            <v>-4.8020477527050402E-4</v>
          </cell>
        </row>
        <row r="11">
          <cell r="A11">
            <v>-2.9174548242326398E-4</v>
          </cell>
          <cell r="B11">
            <v>-3.7570657029702403E-4</v>
          </cell>
          <cell r="C11">
            <v>-1.1043477904486699E-4</v>
          </cell>
          <cell r="D11">
            <v>-2.08531448722615E-4</v>
          </cell>
        </row>
        <row r="12">
          <cell r="A12">
            <v>-3.0618882615112E-4</v>
          </cell>
          <cell r="B12">
            <v>3.6082210177863203E-4</v>
          </cell>
          <cell r="C12">
            <v>-1.5713772779993101E-4</v>
          </cell>
          <cell r="D12">
            <v>-5.2713362569319804E-4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3year_unconv2"/>
    </sheetNames>
    <sheetDataSet>
      <sheetData sheetId="0">
        <row r="1">
          <cell r="A1">
            <v>-3.6213284317612097E-4</v>
          </cell>
          <cell r="B1">
            <v>-9.0521660751578196E-4</v>
          </cell>
          <cell r="C1">
            <v>-4.2212483265468199E-5</v>
          </cell>
          <cell r="D1">
            <v>-4.4487183385628697E-4</v>
          </cell>
        </row>
        <row r="2">
          <cell r="A2">
            <v>-4.2603107054130798E-4</v>
          </cell>
          <cell r="B2">
            <v>-1.13606444805843E-3</v>
          </cell>
          <cell r="C2">
            <v>-6.6416724142845504E-4</v>
          </cell>
          <cell r="D2">
            <v>-1.24189899001263E-3</v>
          </cell>
        </row>
        <row r="3">
          <cell r="A3">
            <v>-4.3344164875087199E-4</v>
          </cell>
          <cell r="B3">
            <v>-4.56961713594394E-4</v>
          </cell>
          <cell r="C3">
            <v>-6.0031234522765601E-4</v>
          </cell>
          <cell r="D3">
            <v>7.9898807505935399E-6</v>
          </cell>
        </row>
        <row r="4">
          <cell r="A4">
            <v>-3.6213609697753499E-4</v>
          </cell>
          <cell r="B4">
            <v>-3.6827823431224098E-4</v>
          </cell>
          <cell r="C4">
            <v>-6.7369000791510098E-4</v>
          </cell>
          <cell r="D4">
            <v>-2.6932154734164401E-4</v>
          </cell>
        </row>
        <row r="5">
          <cell r="A5">
            <v>-3.8387785884223298E-4</v>
          </cell>
          <cell r="B5">
            <v>-7.1457911673784304E-4</v>
          </cell>
          <cell r="C5">
            <v>-6.3695798490702004E-4</v>
          </cell>
          <cell r="D5">
            <v>2.00224634865705E-5</v>
          </cell>
        </row>
        <row r="6">
          <cell r="A6">
            <v>-4.2409849611643502E-4</v>
          </cell>
          <cell r="B6">
            <v>-7.2911956849409704E-4</v>
          </cell>
          <cell r="C6">
            <v>-2.7725740669619402E-4</v>
          </cell>
          <cell r="D6">
            <v>-2.2252114587356699E-4</v>
          </cell>
        </row>
        <row r="7">
          <cell r="A7">
            <v>-4.1578489248332302E-4</v>
          </cell>
          <cell r="B7">
            <v>-4.3329202262489599E-4</v>
          </cell>
          <cell r="C7">
            <v>-2.9076003930445302E-4</v>
          </cell>
          <cell r="D7">
            <v>-4.1598707200177199E-4</v>
          </cell>
        </row>
        <row r="8">
          <cell r="A8">
            <v>-4.1606031649876898E-4</v>
          </cell>
          <cell r="B8">
            <v>2.6820201270744002E-4</v>
          </cell>
          <cell r="C8">
            <v>-7.2692474112860401E-4</v>
          </cell>
          <cell r="D8">
            <v>-4.4962978875208898E-4</v>
          </cell>
        </row>
        <row r="9">
          <cell r="A9">
            <v>-4.25559116561497E-4</v>
          </cell>
          <cell r="B9">
            <v>-3.3740698157521401E-4</v>
          </cell>
          <cell r="C9">
            <v>-2.9600456692399602E-4</v>
          </cell>
          <cell r="D9">
            <v>-1.7541787269087999E-4</v>
          </cell>
        </row>
        <row r="10">
          <cell r="A10">
            <v>-3.7655716407489399E-4</v>
          </cell>
          <cell r="B10">
            <v>3.6386238883757997E-5</v>
          </cell>
          <cell r="C10">
            <v>-3.38763181037744E-4</v>
          </cell>
          <cell r="D10">
            <v>-6.78427634384487E-4</v>
          </cell>
        </row>
        <row r="11">
          <cell r="A11">
            <v>-4.3695932998935599E-4</v>
          </cell>
          <cell r="B11">
            <v>-4.8696672663663099E-4</v>
          </cell>
          <cell r="C11">
            <v>-1.29652997447109E-4</v>
          </cell>
          <cell r="D11">
            <v>-2.49084869977676E-4</v>
          </cell>
        </row>
        <row r="12">
          <cell r="A12">
            <v>-4.09101880141441E-4</v>
          </cell>
          <cell r="B12">
            <v>3.9155645380454401E-4</v>
          </cell>
          <cell r="C12">
            <v>-1.95037718871984E-4</v>
          </cell>
          <cell r="D12">
            <v>-7.5259230349992003E-4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5year_unconv2"/>
    </sheetNames>
    <sheetDataSet>
      <sheetData sheetId="0">
        <row r="1">
          <cell r="A1">
            <v>-3.12706345478087E-4</v>
          </cell>
          <cell r="B1">
            <v>-7.5012844177905005E-4</v>
          </cell>
          <cell r="C1">
            <v>5.993961108952E-5</v>
          </cell>
          <cell r="D1">
            <v>-4.5110235505565598E-4</v>
          </cell>
        </row>
        <row r="2">
          <cell r="A2">
            <v>-4.5749210064092701E-4</v>
          </cell>
          <cell r="B2">
            <v>-9.0645360360968295E-4</v>
          </cell>
          <cell r="C2">
            <v>-7.4706116976300198E-4</v>
          </cell>
          <cell r="D2">
            <v>-1.2512810087662201E-3</v>
          </cell>
        </row>
        <row r="3">
          <cell r="A3">
            <v>-4.74283586203319E-4</v>
          </cell>
          <cell r="B3">
            <v>-4.4657992831271702E-4</v>
          </cell>
          <cell r="C3">
            <v>-6.6420795508947104E-4</v>
          </cell>
          <cell r="D3">
            <v>3.5500044181658698E-6</v>
          </cell>
        </row>
        <row r="4">
          <cell r="A4">
            <v>-3.12713718203658E-4</v>
          </cell>
          <cell r="B4">
            <v>-3.8652539534460398E-4</v>
          </cell>
          <cell r="C4">
            <v>-7.5941718101580897E-4</v>
          </cell>
          <cell r="D4">
            <v>-2.7485793121542702E-4</v>
          </cell>
        </row>
        <row r="5">
          <cell r="A5">
            <v>-3.6197795509962502E-4</v>
          </cell>
          <cell r="B5">
            <v>-6.2103285861572701E-4</v>
          </cell>
          <cell r="C5">
            <v>-7.1175652586242296E-4</v>
          </cell>
          <cell r="D5">
            <v>1.5630164774015E-5</v>
          </cell>
        </row>
        <row r="6">
          <cell r="A6">
            <v>-4.5311311770115801E-4</v>
          </cell>
          <cell r="B6">
            <v>-6.30879337874722E-4</v>
          </cell>
          <cell r="C6">
            <v>-2.45036650052467E-4</v>
          </cell>
          <cell r="D6">
            <v>-2.2787247789607501E-4</v>
          </cell>
        </row>
        <row r="7">
          <cell r="A7">
            <v>-4.3427548433043299E-4</v>
          </cell>
          <cell r="B7">
            <v>-4.3055132582464601E-4</v>
          </cell>
          <cell r="C7">
            <v>-2.6255663026873699E-4</v>
          </cell>
          <cell r="D7">
            <v>-4.22103380961777E-4</v>
          </cell>
        </row>
        <row r="8">
          <cell r="A8">
            <v>-4.3489956226984699E-4</v>
          </cell>
          <cell r="B8">
            <v>4.4485253849537797E-5</v>
          </cell>
          <cell r="C8">
            <v>-8.28490486924202E-4</v>
          </cell>
          <cell r="D8">
            <v>-4.5587912321660398E-4</v>
          </cell>
        </row>
        <row r="9">
          <cell r="A9">
            <v>-4.56422709263627E-4</v>
          </cell>
          <cell r="B9">
            <v>-3.6562005107677002E-4</v>
          </cell>
          <cell r="C9">
            <v>-2.69361526973241E-4</v>
          </cell>
          <cell r="D9">
            <v>-1.8058295528752499E-4</v>
          </cell>
        </row>
        <row r="10">
          <cell r="A10">
            <v>-3.4539013468720399E-4</v>
          </cell>
          <cell r="B10">
            <v>-1.12495371451938E-4</v>
          </cell>
          <cell r="C10">
            <v>-3.2484182441462302E-4</v>
          </cell>
          <cell r="D10">
            <v>-6.8558165050928402E-4</v>
          </cell>
        </row>
        <row r="11">
          <cell r="A11">
            <v>-4.8225423195574801E-4</v>
          </cell>
          <cell r="B11">
            <v>-4.6689867380555702E-4</v>
          </cell>
          <cell r="C11">
            <v>-5.3516492102214603E-5</v>
          </cell>
          <cell r="D11">
            <v>-2.5454123670433203E-4</v>
          </cell>
        </row>
        <row r="12">
          <cell r="A12">
            <v>-4.1913257616880203E-4</v>
          </cell>
          <cell r="B12">
            <v>1.2801821184344001E-4</v>
          </cell>
          <cell r="C12">
            <v>-1.38354690625765E-4</v>
          </cell>
          <cell r="D12">
            <v>-7.6003957158172E-4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0year_unconv2"/>
    </sheetNames>
    <sheetDataSet>
      <sheetData sheetId="0">
        <row r="1">
          <cell r="A1">
            <v>-1.4299026396185101E-4</v>
          </cell>
          <cell r="B1">
            <v>-1.65763455434288E-4</v>
          </cell>
          <cell r="C1">
            <v>3.0642968458174903E-4</v>
          </cell>
          <cell r="D1">
            <v>-3.3168745514159103E-4</v>
          </cell>
        </row>
        <row r="2">
          <cell r="A2">
            <v>-3.8422950053956198E-4</v>
          </cell>
          <cell r="B2">
            <v>-9.9751282205017995E-5</v>
          </cell>
          <cell r="C2">
            <v>-7.4499629699148397E-4</v>
          </cell>
          <cell r="D2">
            <v>-8.0638108584719904E-4</v>
          </cell>
        </row>
        <row r="3">
          <cell r="A3">
            <v>-4.1220715036789901E-4</v>
          </cell>
          <cell r="B3">
            <v>-2.9394433700047199E-4</v>
          </cell>
          <cell r="C3">
            <v>-6.3704841809031798E-4</v>
          </cell>
          <cell r="D3">
            <v>-6.1971963199005303E-5</v>
          </cell>
        </row>
        <row r="4">
          <cell r="A4">
            <v>-1.4300254825519399E-4</v>
          </cell>
          <cell r="B4">
            <v>-3.19303851662539E-4</v>
          </cell>
          <cell r="C4">
            <v>-7.6109470924591702E-4</v>
          </cell>
          <cell r="D4">
            <v>-2.2713317209944599E-4</v>
          </cell>
        </row>
        <row r="5">
          <cell r="A5">
            <v>-2.25085670907697E-4</v>
          </cell>
          <cell r="B5">
            <v>-2.2027726433821701E-4</v>
          </cell>
          <cell r="C5">
            <v>-6.9899854736347902E-4</v>
          </cell>
          <cell r="D5">
            <v>-5.48055945984026E-5</v>
          </cell>
        </row>
        <row r="6">
          <cell r="A6">
            <v>-3.7693332350758501E-4</v>
          </cell>
          <cell r="B6">
            <v>-2.1611934448109599E-4</v>
          </cell>
          <cell r="C6">
            <v>-9.0918090458816706E-5</v>
          </cell>
          <cell r="D6">
            <v>-1.99259777423037E-4</v>
          </cell>
        </row>
        <row r="7">
          <cell r="A7">
            <v>-3.4554642161123802E-4</v>
          </cell>
          <cell r="B7">
            <v>-3.0071281158047602E-4</v>
          </cell>
          <cell r="C7">
            <v>-1.13744539742514E-4</v>
          </cell>
          <cell r="D7">
            <v>-3.1448426153535399E-4</v>
          </cell>
        </row>
        <row r="8">
          <cell r="A8">
            <v>-3.4658624825371199E-4</v>
          </cell>
          <cell r="B8">
            <v>-5.0130877847713205E-4</v>
          </cell>
          <cell r="C8">
            <v>-8.5108900688280202E-4</v>
          </cell>
          <cell r="D8">
            <v>-3.3452119909469999E-4</v>
          </cell>
        </row>
        <row r="9">
          <cell r="A9">
            <v>-3.8244770122392903E-4</v>
          </cell>
          <cell r="B9">
            <v>-3.2813165130186401E-4</v>
          </cell>
          <cell r="C9">
            <v>-1.22610510342294E-4</v>
          </cell>
          <cell r="D9">
            <v>-1.7120599833596401E-4</v>
          </cell>
        </row>
        <row r="10">
          <cell r="A10">
            <v>-1.9744736402951E-4</v>
          </cell>
          <cell r="B10">
            <v>-4.3501981955529698E-4</v>
          </cell>
          <cell r="C10">
            <v>-1.9489473556157699E-4</v>
          </cell>
          <cell r="D10">
            <v>-4.7078867656012398E-4</v>
          </cell>
        </row>
        <row r="11">
          <cell r="A11">
            <v>-4.25487686800399E-4</v>
          </cell>
          <cell r="B11">
            <v>-2.85364243229464E-4</v>
          </cell>
          <cell r="C11">
            <v>1.58609883790697E-4</v>
          </cell>
          <cell r="D11">
            <v>-2.1508060679207899E-4</v>
          </cell>
        </row>
        <row r="12">
          <cell r="A12">
            <v>-3.2031559969529998E-4</v>
          </cell>
          <cell r="B12">
            <v>-5.3658263988800995E-4</v>
          </cell>
          <cell r="C12">
            <v>4.8075807152881699E-5</v>
          </cell>
          <cell r="D12">
            <v>-5.1495968852697204E-4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topLeftCell="D1" workbookViewId="0">
      <selection activeCell="Q1" sqref="Q1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0" width="10.7109375" customWidth="1"/>
    <col min="21" max="21" width="11.85546875" customWidth="1"/>
    <col min="22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U1" t="s">
        <v>9</v>
      </c>
      <c r="V1" t="s">
        <v>10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[1]Change_2!$C2/100</f>
        <v>-6.0000000000000027E-4</v>
      </c>
      <c r="C2">
        <f>[2]contrs_1m_unconv2!A1</f>
        <v>-4.2084521432453499E-4</v>
      </c>
      <c r="D2">
        <f>[2]contrs_1m_unconv2!B1</f>
        <v>-1.9249445561701301E-4</v>
      </c>
      <c r="E2">
        <f>[2]contrs_1m_unconv2!C1</f>
        <v>-1.8679768930537799E-4</v>
      </c>
      <c r="F2">
        <f>[2]contrs_1m_unconv2!D1</f>
        <v>-1.9309530301534701E-4</v>
      </c>
      <c r="H2" s="1">
        <f>EOMONTH(I2,-1)+1</f>
        <v>43891</v>
      </c>
      <c r="I2" s="3">
        <v>43906</v>
      </c>
      <c r="J2">
        <f>B2*100</f>
        <v>-6.0000000000000026E-2</v>
      </c>
      <c r="K2">
        <f>C2*100</f>
        <v>-4.2084521432453496E-2</v>
      </c>
      <c r="L2">
        <f>D2*100</f>
        <v>-1.92494455617013E-2</v>
      </c>
      <c r="M2">
        <f>E2*100</f>
        <v>-1.8679768930537799E-2</v>
      </c>
      <c r="N2">
        <f>F2*100</f>
        <v>-1.9309530301534702E-2</v>
      </c>
      <c r="O2">
        <f>J2-K2-L2-M2-N2</f>
        <v>3.9323266226227269E-2</v>
      </c>
      <c r="Q2">
        <f>J2</f>
        <v>-6.0000000000000026E-2</v>
      </c>
      <c r="R2" s="7">
        <f>K2-K$15</f>
        <v>-2.2835075870752067E-2</v>
      </c>
      <c r="S2" s="7">
        <f t="shared" ref="S2:T2" si="0">L2-L$15</f>
        <v>1.0755285551056204E-16</v>
      </c>
      <c r="T2" s="7">
        <f t="shared" si="0"/>
        <v>5.6967663116362643E-4</v>
      </c>
      <c r="U2" s="7">
        <f>$K$15</f>
        <v>-1.9249445561701429E-2</v>
      </c>
      <c r="V2" s="7">
        <f>Q2-SUM(R2:U2)</f>
        <v>-1.848515519871026E-2</v>
      </c>
      <c r="W2" s="1"/>
      <c r="X2" s="1"/>
      <c r="Y2" s="1"/>
      <c r="Z2" s="1"/>
      <c r="AA2" s="3">
        <v>43906</v>
      </c>
      <c r="AB2">
        <f>J2^2</f>
        <v>3.6000000000000029E-3</v>
      </c>
      <c r="AC2">
        <f>K2^2</f>
        <v>1.7711069441986376E-3</v>
      </c>
      <c r="AD2">
        <f>L2^2</f>
        <v>3.7054115443290191E-4</v>
      </c>
      <c r="AE2">
        <f>M2^2</f>
        <v>3.4893376729828524E-4</v>
      </c>
      <c r="AF2">
        <f>N2^2</f>
        <v>3.7285796046588682E-4</v>
      </c>
      <c r="AG2">
        <f>(K2+L2)^2</f>
        <v>3.76185550724007E-3</v>
      </c>
      <c r="AH2">
        <f>(M2+N2)^2</f>
        <v>1.4431868561439445E-3</v>
      </c>
      <c r="AI2">
        <f>O2^2</f>
        <v>1.5463192666987462E-3</v>
      </c>
    </row>
    <row r="3" spans="1:35" x14ac:dyDescent="0.25">
      <c r="A3" s="3">
        <v>43909</v>
      </c>
      <c r="B3" s="2">
        <f>[1]Change_2!$C3/100</f>
        <v>-1.0000000000000009E-4</v>
      </c>
      <c r="C3" s="6">
        <f>[2]contrs_1m_unconv2!A2</f>
        <v>-8.8058675925165193E-5</v>
      </c>
      <c r="D3">
        <f>[2]contrs_1m_unconv2!B2</f>
        <v>-1.9249445561701301E-4</v>
      </c>
      <c r="E3">
        <f>[2]contrs_1m_unconv2!C2</f>
        <v>-1.9653782937993601E-4</v>
      </c>
      <c r="F3">
        <f>[2]contrs_1m_unconv2!D2</f>
        <v>-2.0540821955704301E-4</v>
      </c>
      <c r="H3" s="1">
        <f t="shared" ref="H3:H13" si="1">EOMONTH(I3,-1)+1</f>
        <v>43891</v>
      </c>
      <c r="I3" s="3">
        <v>43909</v>
      </c>
      <c r="J3" s="5">
        <f t="shared" ref="J3:J13" si="2">B3*100</f>
        <v>-1.0000000000000009E-2</v>
      </c>
      <c r="K3">
        <f t="shared" ref="K3:K13" si="3">C3*100</f>
        <v>-8.8058675925165187E-3</v>
      </c>
      <c r="L3">
        <f t="shared" ref="L3:L13" si="4">D3*100</f>
        <v>-1.92494455617013E-2</v>
      </c>
      <c r="M3">
        <f t="shared" ref="M3:M13" si="5">E3*100</f>
        <v>-1.9653782937993601E-2</v>
      </c>
      <c r="N3">
        <f t="shared" ref="N3:N13" si="6">F3*100</f>
        <v>-2.0540821955704301E-2</v>
      </c>
      <c r="O3">
        <f t="shared" ref="O3:O13" si="7">J3-K3-L3-M3-N3</f>
        <v>5.8249918047915711E-2</v>
      </c>
      <c r="Q3">
        <f t="shared" ref="Q3:Q13" si="8">J3</f>
        <v>-1.0000000000000009E-2</v>
      </c>
      <c r="R3" s="7">
        <f t="shared" ref="R3:R13" si="9">K3-K$15</f>
        <v>1.044357796918491E-2</v>
      </c>
      <c r="S3" s="7">
        <f t="shared" ref="S3:S13" si="10">L3-L$15</f>
        <v>1.0755285551056204E-16</v>
      </c>
      <c r="T3" s="7">
        <f t="shared" ref="T3:T13" si="11">M3-M$15</f>
        <v>-4.0433737629217564E-4</v>
      </c>
      <c r="U3" s="7">
        <f t="shared" ref="U3:U13" si="12">$K$15</f>
        <v>-1.9249445561701429E-2</v>
      </c>
      <c r="V3" s="7">
        <f t="shared" ref="V3:V13" si="13">Q3-SUM(R3:U3)</f>
        <v>-7.8979503119142209E-4</v>
      </c>
      <c r="W3" s="1"/>
      <c r="X3" s="1"/>
      <c r="Y3" s="1"/>
      <c r="Z3" s="1"/>
      <c r="AA3" s="3">
        <v>43909</v>
      </c>
      <c r="AB3">
        <f>J3^2</f>
        <v>1.0000000000000018E-4</v>
      </c>
      <c r="AC3">
        <f>K3^2</f>
        <v>7.7543304056932667E-5</v>
      </c>
      <c r="AD3">
        <f>L3^2</f>
        <v>3.7054115443290191E-4</v>
      </c>
      <c r="AE3">
        <f>M3^2</f>
        <v>3.8627118377376838E-4</v>
      </c>
      <c r="AF3">
        <f>N3^2</f>
        <v>4.219253666159439E-4</v>
      </c>
      <c r="AG3">
        <f>(K3+L3)^2</f>
        <v>7.8710059618122732E-4</v>
      </c>
      <c r="AH3">
        <f>(M3+N3)^2</f>
        <v>1.6156062625604835E-3</v>
      </c>
      <c r="AI3">
        <f>O3^2</f>
        <v>3.3930529525888964E-3</v>
      </c>
    </row>
    <row r="4" spans="1:35" x14ac:dyDescent="0.25">
      <c r="A4" s="3">
        <v>44088</v>
      </c>
      <c r="B4" s="2">
        <f>[1]Change_2!$C4/100</f>
        <v>0</v>
      </c>
      <c r="C4" s="6">
        <f>[2]contrs_1m_unconv2!A3</f>
        <v>-4.9463854572699799E-5</v>
      </c>
      <c r="D4">
        <f>[2]contrs_1m_unconv2!B3</f>
        <v>-1.9249445561701401E-4</v>
      </c>
      <c r="E4">
        <f>[2]contrs_1m_unconv2!C3</f>
        <v>-1.9553782797263199E-4</v>
      </c>
      <c r="F4">
        <f>[2]contrs_1m_unconv2!D3</f>
        <v>-1.8609924465797E-4</v>
      </c>
      <c r="H4" s="1">
        <f t="shared" si="1"/>
        <v>44075</v>
      </c>
      <c r="I4" s="3">
        <v>44088</v>
      </c>
      <c r="J4">
        <f t="shared" si="2"/>
        <v>0</v>
      </c>
      <c r="K4">
        <f t="shared" si="3"/>
        <v>-4.9463854572699799E-3</v>
      </c>
      <c r="L4">
        <f t="shared" si="4"/>
        <v>-1.9249445561701401E-2</v>
      </c>
      <c r="M4">
        <f t="shared" si="5"/>
        <v>-1.9553782797263199E-2</v>
      </c>
      <c r="N4">
        <f t="shared" si="6"/>
        <v>-1.8609924465796998E-2</v>
      </c>
      <c r="O4">
        <f t="shared" si="7"/>
        <v>6.2359538282031578E-2</v>
      </c>
      <c r="Q4">
        <f t="shared" si="8"/>
        <v>0</v>
      </c>
      <c r="R4" s="7">
        <f t="shared" si="9"/>
        <v>1.4303060104431449E-2</v>
      </c>
      <c r="S4" s="7">
        <f t="shared" si="10"/>
        <v>0</v>
      </c>
      <c r="T4" s="7">
        <f t="shared" si="11"/>
        <v>-3.0433723556177322E-4</v>
      </c>
      <c r="U4" s="7">
        <f t="shared" si="12"/>
        <v>-1.9249445561701429E-2</v>
      </c>
      <c r="V4" s="7">
        <f t="shared" si="13"/>
        <v>5.2507226928317531E-3</v>
      </c>
      <c r="W4" s="1"/>
      <c r="X4" s="1"/>
      <c r="Y4" s="1"/>
      <c r="Z4" s="1"/>
      <c r="AA4" s="3">
        <v>44088</v>
      </c>
      <c r="AB4">
        <f>J4^2</f>
        <v>0</v>
      </c>
      <c r="AC4">
        <f>K4^2</f>
        <v>2.4466729091891948E-5</v>
      </c>
      <c r="AD4">
        <f>L4^2</f>
        <v>3.7054115443290576E-4</v>
      </c>
      <c r="AE4">
        <f>M4^2</f>
        <v>3.8235042168254619E-4</v>
      </c>
      <c r="AF4">
        <f>N4^2</f>
        <v>3.4632928862266969E-4</v>
      </c>
      <c r="AG4">
        <f>(K4+L4)^2</f>
        <v>5.854382386986177E-4</v>
      </c>
      <c r="AH4">
        <f>(M4+N4)^2</f>
        <v>1.4564685520605536E-3</v>
      </c>
      <c r="AI4">
        <f>O4^2</f>
        <v>3.8887120147481618E-3</v>
      </c>
    </row>
    <row r="5" spans="1:35" x14ac:dyDescent="0.25">
      <c r="A5" s="3">
        <v>44096</v>
      </c>
      <c r="B5" s="2">
        <f>[1]Change_2!$C5/100</f>
        <v>-2.9999999999999997E-4</v>
      </c>
      <c r="C5">
        <f>[2]contrs_1m_unconv2!A4</f>
        <v>-4.2082826829404599E-4</v>
      </c>
      <c r="D5">
        <f>[2]contrs_1m_unconv2!B4</f>
        <v>-1.9249445561701401E-4</v>
      </c>
      <c r="E5">
        <f>[2]contrs_1m_unconv2!C4</f>
        <v>-1.9668696093373401E-4</v>
      </c>
      <c r="F5">
        <f>[2]contrs_1m_unconv2!D4</f>
        <v>-1.90383305048867E-4</v>
      </c>
      <c r="H5" s="1">
        <f t="shared" si="1"/>
        <v>44075</v>
      </c>
      <c r="I5" s="3">
        <v>44096</v>
      </c>
      <c r="J5">
        <f t="shared" si="2"/>
        <v>-0.03</v>
      </c>
      <c r="K5">
        <f t="shared" si="3"/>
        <v>-4.2082826829404597E-2</v>
      </c>
      <c r="L5">
        <f t="shared" si="4"/>
        <v>-1.9249445561701401E-2</v>
      </c>
      <c r="M5">
        <f t="shared" si="5"/>
        <v>-1.9668696093373402E-2</v>
      </c>
      <c r="N5">
        <f t="shared" si="6"/>
        <v>-1.9038330504886701E-2</v>
      </c>
      <c r="O5">
        <f t="shared" si="7"/>
        <v>7.0039298989366117E-2</v>
      </c>
      <c r="Q5">
        <f t="shared" si="8"/>
        <v>-0.03</v>
      </c>
      <c r="R5" s="7">
        <f t="shared" si="9"/>
        <v>-2.2833381267703168E-2</v>
      </c>
      <c r="S5" s="7">
        <f t="shared" si="10"/>
        <v>0</v>
      </c>
      <c r="T5" s="7">
        <f t="shared" si="11"/>
        <v>-4.1925053167197676E-4</v>
      </c>
      <c r="U5" s="7">
        <f t="shared" si="12"/>
        <v>-1.9249445561701429E-2</v>
      </c>
      <c r="V5" s="7">
        <f t="shared" si="13"/>
        <v>1.2502077361076572E-2</v>
      </c>
      <c r="W5" s="1"/>
      <c r="X5" s="1"/>
      <c r="Y5" s="1"/>
      <c r="Z5" s="1"/>
      <c r="AA5" s="3">
        <v>44096</v>
      </c>
      <c r="AB5">
        <f>J5^2</f>
        <v>8.9999999999999998E-4</v>
      </c>
      <c r="AC5">
        <f>K5^2</f>
        <v>1.7709643139536555E-3</v>
      </c>
      <c r="AD5">
        <f>L5^2</f>
        <v>3.7054115443290576E-4</v>
      </c>
      <c r="AE5">
        <f>M5^2</f>
        <v>3.8685760601348213E-4</v>
      </c>
      <c r="AF5">
        <f>N5^2</f>
        <v>3.6245802841329951E-4</v>
      </c>
      <c r="AG5">
        <f>(K5+L5)^2</f>
        <v>3.7616476366568235E-3</v>
      </c>
      <c r="AH5">
        <f>(M5+N5)^2</f>
        <v>1.4982339080784148E-3</v>
      </c>
      <c r="AI5">
        <f>O5^2</f>
        <v>4.9055034029218212E-3</v>
      </c>
    </row>
    <row r="6" spans="1:35" x14ac:dyDescent="0.25">
      <c r="A6" s="3">
        <v>44097</v>
      </c>
      <c r="B6" s="2">
        <f>[1]Change_2!$C6/100</f>
        <v>-2.9999999999999997E-4</v>
      </c>
      <c r="C6">
        <f>[2]contrs_1m_unconv2!A5</f>
        <v>-3.0759561743653102E-4</v>
      </c>
      <c r="D6">
        <f>[2]contrs_1m_unconv2!B5</f>
        <v>-1.9249445561701401E-4</v>
      </c>
      <c r="E6">
        <f>[2]contrs_1m_unconv2!C5</f>
        <v>-1.96111718048902E-4</v>
      </c>
      <c r="F6">
        <f>[2]contrs_1m_unconv2!D5</f>
        <v>-1.85913358661659E-4</v>
      </c>
      <c r="H6" s="1">
        <f t="shared" si="1"/>
        <v>44075</v>
      </c>
      <c r="I6" s="3">
        <v>44097</v>
      </c>
      <c r="J6">
        <f t="shared" si="2"/>
        <v>-0.03</v>
      </c>
      <c r="K6">
        <f t="shared" si="3"/>
        <v>-3.0759561743653102E-2</v>
      </c>
      <c r="L6">
        <f t="shared" si="4"/>
        <v>-1.9249445561701401E-2</v>
      </c>
      <c r="M6">
        <f t="shared" si="5"/>
        <v>-1.96111718048902E-2</v>
      </c>
      <c r="N6">
        <f t="shared" si="6"/>
        <v>-1.85913358661659E-2</v>
      </c>
      <c r="O6">
        <f t="shared" si="7"/>
        <v>5.8211514976410611E-2</v>
      </c>
      <c r="Q6">
        <f t="shared" si="8"/>
        <v>-0.03</v>
      </c>
      <c r="R6" s="7">
        <f t="shared" si="9"/>
        <v>-1.1510116181951673E-2</v>
      </c>
      <c r="S6" s="7">
        <f t="shared" si="10"/>
        <v>0</v>
      </c>
      <c r="T6" s="7">
        <f t="shared" si="11"/>
        <v>-3.6172624318877439E-4</v>
      </c>
      <c r="U6" s="7">
        <f t="shared" si="12"/>
        <v>-1.9249445561701429E-2</v>
      </c>
      <c r="V6" s="7">
        <f t="shared" si="13"/>
        <v>1.1212879868418776E-3</v>
      </c>
      <c r="W6" s="1"/>
      <c r="X6" s="1"/>
      <c r="Y6" s="1"/>
      <c r="Z6" s="1"/>
      <c r="AA6" s="3">
        <v>44097</v>
      </c>
      <c r="AB6">
        <f>J6^2</f>
        <v>8.9999999999999998E-4</v>
      </c>
      <c r="AC6">
        <f>K6^2</f>
        <v>9.4615063866160742E-4</v>
      </c>
      <c r="AD6">
        <f>L6^2</f>
        <v>3.7054115443290576E-4</v>
      </c>
      <c r="AE6">
        <f>M6^2</f>
        <v>3.8459805956092032E-4</v>
      </c>
      <c r="AF6">
        <f>N6^2</f>
        <v>3.4563776928858659E-4</v>
      </c>
      <c r="AG6">
        <f>(K6+L6)^2</f>
        <v>2.5009008116669996E-3</v>
      </c>
      <c r="AH6">
        <f>(M6+N6)^2</f>
        <v>1.4594315923571E-3</v>
      </c>
      <c r="AI6">
        <f>O6^2</f>
        <v>3.3885804758488768E-3</v>
      </c>
    </row>
    <row r="7" spans="1:35" x14ac:dyDescent="0.25">
      <c r="A7" s="3">
        <v>44110</v>
      </c>
      <c r="B7" s="2">
        <f>[1]Change_2!$C7/100</f>
        <v>-1.0000000000000009E-4</v>
      </c>
      <c r="C7" s="6">
        <f>[2]contrs_1m_unconv2!A6</f>
        <v>-9.8123661756102101E-5</v>
      </c>
      <c r="D7">
        <f>[2]contrs_1m_unconv2!B6</f>
        <v>-1.9249445561701401E-4</v>
      </c>
      <c r="E7">
        <f>[2]contrs_1m_unconv2!C6</f>
        <v>-1.9047861697412199E-4</v>
      </c>
      <c r="F7">
        <f>[2]contrs_1m_unconv2!D6</f>
        <v>-1.8966030655007899E-4</v>
      </c>
      <c r="H7" s="1">
        <f t="shared" si="1"/>
        <v>44105</v>
      </c>
      <c r="I7" s="3">
        <v>44110</v>
      </c>
      <c r="J7">
        <f t="shared" si="2"/>
        <v>-1.0000000000000009E-2</v>
      </c>
      <c r="K7">
        <f t="shared" si="3"/>
        <v>-9.8123661756102099E-3</v>
      </c>
      <c r="L7">
        <f t="shared" si="4"/>
        <v>-1.9249445561701401E-2</v>
      </c>
      <c r="M7">
        <f t="shared" si="5"/>
        <v>-1.90478616974122E-2</v>
      </c>
      <c r="N7">
        <f t="shared" si="6"/>
        <v>-1.89660306550079E-2</v>
      </c>
      <c r="O7">
        <f t="shared" si="7"/>
        <v>5.7075704089731699E-2</v>
      </c>
      <c r="Q7">
        <f t="shared" si="8"/>
        <v>-1.0000000000000009E-2</v>
      </c>
      <c r="R7" s="7">
        <f t="shared" si="9"/>
        <v>9.437079386091219E-3</v>
      </c>
      <c r="S7" s="7">
        <f t="shared" si="10"/>
        <v>0</v>
      </c>
      <c r="T7" s="7">
        <f t="shared" si="11"/>
        <v>2.0158386428922523E-4</v>
      </c>
      <c r="U7" s="7">
        <f t="shared" si="12"/>
        <v>-1.9249445561701429E-2</v>
      </c>
      <c r="V7" s="7">
        <f t="shared" si="13"/>
        <v>-3.8921768867902426E-4</v>
      </c>
      <c r="W7" s="1"/>
      <c r="X7" s="1"/>
      <c r="Y7" s="1"/>
      <c r="Z7" s="1"/>
      <c r="AA7" s="3">
        <v>44110</v>
      </c>
      <c r="AB7">
        <f>J7^2</f>
        <v>1.0000000000000018E-4</v>
      </c>
      <c r="AC7">
        <f>K7^2</f>
        <v>9.6282529964259337E-5</v>
      </c>
      <c r="AD7">
        <f>L7^2</f>
        <v>3.7054115443290576E-4</v>
      </c>
      <c r="AE7">
        <f>M7^2</f>
        <v>3.6282103524374281E-4</v>
      </c>
      <c r="AF7">
        <f>N7^2</f>
        <v>3.5971031880669942E-4</v>
      </c>
      <c r="AG7">
        <f>(K7+L7)^2</f>
        <v>8.4458890145494288E-4</v>
      </c>
      <c r="AH7">
        <f>(M7+N7)^2</f>
        <v>1.4450560117813835E-3</v>
      </c>
      <c r="AI7">
        <f>O7^2</f>
        <v>3.2576359973386158E-3</v>
      </c>
    </row>
    <row r="8" spans="1:35" x14ac:dyDescent="0.25">
      <c r="A8" s="3">
        <v>44111</v>
      </c>
      <c r="B8" s="2">
        <f>[1]Change_2!$C8/100</f>
        <v>-1.0000000000000009E-4</v>
      </c>
      <c r="C8">
        <f>[2]contrs_1m_unconv2!A7</f>
        <v>-1.41421504102744E-4</v>
      </c>
      <c r="D8">
        <f>[2]contrs_1m_unconv2!B7</f>
        <v>-1.9249445561701401E-4</v>
      </c>
      <c r="E8">
        <f>[2]contrs_1m_unconv2!C7</f>
        <v>-1.9069007533384E-4</v>
      </c>
      <c r="F8">
        <f>[2]contrs_1m_unconv2!D7</f>
        <v>-1.92649075230893E-4</v>
      </c>
      <c r="H8" s="1">
        <f t="shared" si="1"/>
        <v>44105</v>
      </c>
      <c r="I8" s="3">
        <v>44111</v>
      </c>
      <c r="J8">
        <f t="shared" si="2"/>
        <v>-1.0000000000000009E-2</v>
      </c>
      <c r="K8">
        <f t="shared" si="3"/>
        <v>-1.41421504102744E-2</v>
      </c>
      <c r="L8">
        <f t="shared" si="4"/>
        <v>-1.9249445561701401E-2</v>
      </c>
      <c r="M8">
        <f t="shared" si="5"/>
        <v>-1.9069007533383999E-2</v>
      </c>
      <c r="N8">
        <f t="shared" si="6"/>
        <v>-1.9264907523089299E-2</v>
      </c>
      <c r="O8">
        <f t="shared" si="7"/>
        <v>6.1725511028449094E-2</v>
      </c>
      <c r="Q8">
        <f t="shared" si="8"/>
        <v>-1.0000000000000009E-2</v>
      </c>
      <c r="R8" s="7">
        <f t="shared" si="9"/>
        <v>5.1072951514270284E-3</v>
      </c>
      <c r="S8" s="7">
        <f t="shared" si="10"/>
        <v>0</v>
      </c>
      <c r="T8" s="7">
        <f t="shared" si="11"/>
        <v>1.8043802831742631E-4</v>
      </c>
      <c r="U8" s="7">
        <f t="shared" si="12"/>
        <v>-1.9249445561701429E-2</v>
      </c>
      <c r="V8" s="7">
        <f t="shared" si="13"/>
        <v>3.9617123819569652E-3</v>
      </c>
      <c r="W8" s="1"/>
      <c r="X8" s="1"/>
      <c r="Y8" s="1"/>
      <c r="Z8" s="1"/>
      <c r="AA8" s="3">
        <v>44111</v>
      </c>
      <c r="AB8">
        <f>J8^2</f>
        <v>1.0000000000000018E-4</v>
      </c>
      <c r="AC8">
        <f>K8^2</f>
        <v>2.0000041822682438E-4</v>
      </c>
      <c r="AD8">
        <f>L8^2</f>
        <v>3.7054115443290576E-4</v>
      </c>
      <c r="AE8">
        <f>M8^2</f>
        <v>3.6362704830825572E-4</v>
      </c>
      <c r="AF8">
        <f>N8^2</f>
        <v>3.7113666187318266E-4</v>
      </c>
      <c r="AG8">
        <f>(K8+L8)^2</f>
        <v>1.1149986815556705E-3</v>
      </c>
      <c r="AH8">
        <f>(M8+N8)^2</f>
        <v>1.4694890435569099E-3</v>
      </c>
      <c r="AI8">
        <f>O8^2</f>
        <v>3.8100387117231908E-3</v>
      </c>
    </row>
    <row r="9" spans="1:35" x14ac:dyDescent="0.25">
      <c r="A9" s="3">
        <v>44119</v>
      </c>
      <c r="B9" s="2">
        <f>[1]Change_2!$C9/100</f>
        <v>0</v>
      </c>
      <c r="C9">
        <f>[2]contrs_1m_unconv2!A8</f>
        <v>-1.3998707613077101E-4</v>
      </c>
      <c r="D9">
        <f>[2]contrs_1m_unconv2!B8</f>
        <v>-1.9249445561701501E-4</v>
      </c>
      <c r="E9">
        <f>[2]contrs_1m_unconv2!C8</f>
        <v>-1.97520644978314E-4</v>
      </c>
      <c r="F9">
        <f>[2]contrs_1m_unconv2!D8</f>
        <v>-1.9316880653538201E-4</v>
      </c>
      <c r="H9" s="1">
        <f t="shared" si="1"/>
        <v>44105</v>
      </c>
      <c r="I9" s="3">
        <v>44119</v>
      </c>
      <c r="J9">
        <f t="shared" si="2"/>
        <v>0</v>
      </c>
      <c r="K9">
        <f t="shared" si="3"/>
        <v>-1.3998707613077102E-2</v>
      </c>
      <c r="L9">
        <f t="shared" si="4"/>
        <v>-1.9249445561701502E-2</v>
      </c>
      <c r="M9">
        <f t="shared" si="5"/>
        <v>-1.9752064497831401E-2</v>
      </c>
      <c r="N9">
        <f t="shared" si="6"/>
        <v>-1.9316880653538201E-2</v>
      </c>
      <c r="O9">
        <f t="shared" si="7"/>
        <v>7.2317098326148202E-2</v>
      </c>
      <c r="Q9">
        <f t="shared" si="8"/>
        <v>0</v>
      </c>
      <c r="R9" s="7">
        <f t="shared" si="9"/>
        <v>5.2507379486243268E-3</v>
      </c>
      <c r="S9" s="7">
        <f t="shared" si="10"/>
        <v>-9.3675067702747583E-17</v>
      </c>
      <c r="T9" s="7">
        <f t="shared" si="11"/>
        <v>-5.0261893612997544E-4</v>
      </c>
      <c r="U9" s="7">
        <f t="shared" si="12"/>
        <v>-1.9249445561701429E-2</v>
      </c>
      <c r="V9" s="7">
        <f t="shared" si="13"/>
        <v>1.4501326549207171E-2</v>
      </c>
      <c r="W9" s="1"/>
      <c r="X9" s="1"/>
      <c r="Y9" s="1"/>
      <c r="Z9" s="1"/>
      <c r="AA9" s="3">
        <v>44119</v>
      </c>
      <c r="AB9">
        <f>J9^2</f>
        <v>0</v>
      </c>
      <c r="AC9">
        <f>K9^2</f>
        <v>1.9596381483642282E-4</v>
      </c>
      <c r="AD9">
        <f>L9^2</f>
        <v>3.7054115443290966E-4</v>
      </c>
      <c r="AE9">
        <f>M9^2</f>
        <v>3.9014405192649163E-4</v>
      </c>
      <c r="AF9">
        <f>N9^2</f>
        <v>3.7314187818303845E-4</v>
      </c>
      <c r="AG9">
        <f>(K9+L9)^2</f>
        <v>1.1054396895335405E-3</v>
      </c>
      <c r="AH9">
        <f>(M9+N9)^2</f>
        <v>1.5263824752407265E-3</v>
      </c>
      <c r="AI9">
        <f>O9^2</f>
        <v>5.2297627103137867E-3</v>
      </c>
    </row>
    <row r="10" spans="1:35" x14ac:dyDescent="0.25">
      <c r="A10" s="3">
        <v>44120</v>
      </c>
      <c r="B10" s="2">
        <f>[1]Change_2!$C10/100</f>
        <v>-1.0000000000000009E-4</v>
      </c>
      <c r="C10" s="6">
        <f>[2]contrs_1m_unconv2!A9</f>
        <v>-9.0516646008240607E-5</v>
      </c>
      <c r="D10">
        <f>[2]contrs_1m_unconv2!B9</f>
        <v>-1.9249445561701401E-4</v>
      </c>
      <c r="E10">
        <f>[2]contrs_1m_unconv2!C9</f>
        <v>-1.9077220740690201E-4</v>
      </c>
      <c r="F10">
        <f>[2]contrs_1m_unconv2!D9</f>
        <v>-1.8893262912145E-4</v>
      </c>
      <c r="H10" s="1">
        <f t="shared" si="1"/>
        <v>44105</v>
      </c>
      <c r="I10" s="3">
        <v>44120</v>
      </c>
      <c r="J10">
        <f t="shared" si="2"/>
        <v>-1.0000000000000009E-2</v>
      </c>
      <c r="K10">
        <f t="shared" si="3"/>
        <v>-9.0516646008240598E-3</v>
      </c>
      <c r="L10">
        <f t="shared" si="4"/>
        <v>-1.9249445561701401E-2</v>
      </c>
      <c r="M10">
        <f t="shared" si="5"/>
        <v>-1.9077220740690199E-2</v>
      </c>
      <c r="N10">
        <f t="shared" si="6"/>
        <v>-1.8893262912144999E-2</v>
      </c>
      <c r="O10">
        <f t="shared" si="7"/>
        <v>5.6271593815360656E-2</v>
      </c>
      <c r="Q10">
        <f t="shared" si="8"/>
        <v>-1.0000000000000009E-2</v>
      </c>
      <c r="R10" s="7">
        <f t="shared" si="9"/>
        <v>1.0197780960877369E-2</v>
      </c>
      <c r="S10" s="7">
        <f t="shared" si="10"/>
        <v>0</v>
      </c>
      <c r="T10" s="7">
        <f t="shared" si="11"/>
        <v>1.7222482101122635E-4</v>
      </c>
      <c r="U10" s="7">
        <f t="shared" si="12"/>
        <v>-1.9249445561701429E-2</v>
      </c>
      <c r="V10" s="7">
        <f t="shared" si="13"/>
        <v>-1.1205602201871754E-3</v>
      </c>
      <c r="W10" s="1"/>
      <c r="X10" s="1"/>
      <c r="Y10" s="1"/>
      <c r="Z10" s="1"/>
      <c r="AA10" s="3">
        <v>44120</v>
      </c>
      <c r="AB10">
        <f>J10^2</f>
        <v>1.0000000000000018E-4</v>
      </c>
      <c r="AC10">
        <f>K10^2</f>
        <v>8.1932632045811387E-5</v>
      </c>
      <c r="AD10">
        <f>L10^2</f>
        <v>3.7054115443290576E-4</v>
      </c>
      <c r="AE10">
        <f>M10^2</f>
        <v>3.6394035118902029E-4</v>
      </c>
      <c r="AF10">
        <f>N10^2</f>
        <v>3.5695538346743375E-4</v>
      </c>
      <c r="AG10">
        <f>(K10+L10)^2</f>
        <v>8.0095283643140207E-4</v>
      </c>
      <c r="AH10">
        <f>(M10+N10)^2</f>
        <v>1.4417576288302252E-3</v>
      </c>
      <c r="AI10">
        <f>O10^2</f>
        <v>3.1664922705209354E-3</v>
      </c>
    </row>
    <row r="11" spans="1:35" x14ac:dyDescent="0.25">
      <c r="A11" s="3">
        <v>44138</v>
      </c>
      <c r="B11" s="2">
        <f>[1]Change_2!$C11/100</f>
        <v>-1.9999999999999998E-4</v>
      </c>
      <c r="C11">
        <f>[2]contrs_1m_unconv2!A10</f>
        <v>-3.4572231939302897E-4</v>
      </c>
      <c r="D11">
        <f>[2]contrs_1m_unconv2!B10</f>
        <v>-1.9249445561701501E-4</v>
      </c>
      <c r="E11">
        <f>[2]contrs_1m_unconv2!C10</f>
        <v>-1.91441829892133E-4</v>
      </c>
      <c r="F11">
        <f>[2]contrs_1m_unconv2!D10</f>
        <v>-1.9670340225954501E-4</v>
      </c>
      <c r="H11" s="1">
        <f t="shared" si="1"/>
        <v>44136</v>
      </c>
      <c r="I11" s="3">
        <v>44138</v>
      </c>
      <c r="J11">
        <f t="shared" si="2"/>
        <v>-1.9999999999999997E-2</v>
      </c>
      <c r="K11">
        <f t="shared" si="3"/>
        <v>-3.4572231939302894E-2</v>
      </c>
      <c r="L11">
        <f t="shared" si="4"/>
        <v>-1.9249445561701502E-2</v>
      </c>
      <c r="M11">
        <f t="shared" si="5"/>
        <v>-1.9144182989213301E-2</v>
      </c>
      <c r="N11">
        <f t="shared" si="6"/>
        <v>-1.96703402259545E-2</v>
      </c>
      <c r="O11">
        <f t="shared" si="7"/>
        <v>7.2636200716172203E-2</v>
      </c>
      <c r="Q11">
        <f t="shared" si="8"/>
        <v>-1.9999999999999997E-2</v>
      </c>
      <c r="R11" s="7">
        <f t="shared" si="9"/>
        <v>-1.5322786377601465E-2</v>
      </c>
      <c r="S11" s="7">
        <f t="shared" si="10"/>
        <v>-9.3675067702747583E-17</v>
      </c>
      <c r="T11" s="7">
        <f t="shared" si="11"/>
        <v>1.0526257248812468E-4</v>
      </c>
      <c r="U11" s="7">
        <f t="shared" si="12"/>
        <v>-1.9249445561701429E-2</v>
      </c>
      <c r="V11" s="7">
        <f t="shared" si="13"/>
        <v>1.4466969366814866E-2</v>
      </c>
      <c r="W11" s="1"/>
      <c r="X11" s="1"/>
      <c r="Y11" s="1"/>
      <c r="Z11" s="1"/>
      <c r="AA11" s="3">
        <v>44138</v>
      </c>
      <c r="AB11">
        <f>J11^2</f>
        <v>3.9999999999999986E-4</v>
      </c>
      <c r="AC11">
        <f>K11^2</f>
        <v>1.1952392212649552E-3</v>
      </c>
      <c r="AD11">
        <f>L11^2</f>
        <v>3.7054115443290966E-4</v>
      </c>
      <c r="AE11">
        <f>M11^2</f>
        <v>3.6649974232448389E-4</v>
      </c>
      <c r="AF11">
        <f>N11^2</f>
        <v>3.8692228460480369E-4</v>
      </c>
      <c r="AG11">
        <f>(K11+L11)^2</f>
        <v>2.8967729690221227E-3</v>
      </c>
      <c r="AH11">
        <f>(M11+N11)^2</f>
        <v>1.5065672124208005E-3</v>
      </c>
      <c r="AI11">
        <f>O11^2</f>
        <v>5.2760176544800553E-3</v>
      </c>
    </row>
    <row r="12" spans="1:35" x14ac:dyDescent="0.25">
      <c r="A12" s="3">
        <v>44229</v>
      </c>
      <c r="B12" s="2">
        <f>[1]Change_2!$C12/100</f>
        <v>0</v>
      </c>
      <c r="C12" s="6">
        <f>[2]contrs_1m_unconv2!A11</f>
        <v>-3.1143519082685997E-5</v>
      </c>
      <c r="D12">
        <f>[2]contrs_1m_unconv2!B11</f>
        <v>-1.9249445561701401E-4</v>
      </c>
      <c r="E12">
        <f>[2]contrs_1m_unconv2!C11</f>
        <v>-1.8816705394990001E-4</v>
      </c>
      <c r="F12">
        <f>[2]contrs_1m_unconv2!D11</f>
        <v>-1.90070677659023E-4</v>
      </c>
      <c r="H12" s="1">
        <f t="shared" si="1"/>
        <v>44228</v>
      </c>
      <c r="I12" s="3">
        <v>44229</v>
      </c>
      <c r="J12">
        <f t="shared" si="2"/>
        <v>0</v>
      </c>
      <c r="K12">
        <f t="shared" si="3"/>
        <v>-3.1143519082685997E-3</v>
      </c>
      <c r="L12">
        <f t="shared" si="4"/>
        <v>-1.9249445561701401E-2</v>
      </c>
      <c r="M12">
        <f t="shared" si="5"/>
        <v>-1.8816705394990002E-2</v>
      </c>
      <c r="N12">
        <f t="shared" si="6"/>
        <v>-1.9007067765902299E-2</v>
      </c>
      <c r="O12">
        <f t="shared" si="7"/>
        <v>6.0187570630862303E-2</v>
      </c>
      <c r="Q12">
        <f t="shared" si="8"/>
        <v>0</v>
      </c>
      <c r="R12" s="7">
        <f t="shared" si="9"/>
        <v>1.6135093653432828E-2</v>
      </c>
      <c r="S12" s="7">
        <f t="shared" si="10"/>
        <v>0</v>
      </c>
      <c r="T12" s="7">
        <f t="shared" si="11"/>
        <v>4.3274016671142335E-4</v>
      </c>
      <c r="U12" s="7">
        <f t="shared" si="12"/>
        <v>-1.9249445561701429E-2</v>
      </c>
      <c r="V12" s="7">
        <f t="shared" si="13"/>
        <v>2.6816117415571772E-3</v>
      </c>
      <c r="W12" s="1"/>
      <c r="X12" s="1"/>
      <c r="Y12" s="1"/>
      <c r="Z12" s="1"/>
      <c r="AA12" s="3">
        <v>44229</v>
      </c>
      <c r="AB12">
        <f>J12^2</f>
        <v>0</v>
      </c>
      <c r="AC12">
        <f>K12^2</f>
        <v>9.6991878085362685E-6</v>
      </c>
      <c r="AD12">
        <f>L12^2</f>
        <v>3.7054115443290576E-4</v>
      </c>
      <c r="AE12">
        <f>M12^2</f>
        <v>3.5406840192184587E-4</v>
      </c>
      <c r="AF12">
        <f>N12^2</f>
        <v>3.6126862505760223E-4</v>
      </c>
      <c r="AG12">
        <f>(K12+L12)^2</f>
        <v>5.0013943727783669E-4</v>
      </c>
      <c r="AH12">
        <f>(M12+N12)^2</f>
        <v>1.430637816126637E-3</v>
      </c>
      <c r="AI12">
        <f>O12^2</f>
        <v>3.6225436584450383E-3</v>
      </c>
    </row>
    <row r="13" spans="1:35" x14ac:dyDescent="0.25">
      <c r="A13" s="3">
        <v>44383</v>
      </c>
      <c r="B13" s="2">
        <f>[1]Change_2!$C13/100</f>
        <v>0</v>
      </c>
      <c r="C13">
        <f>[2]contrs_1m_unconv2!A12</f>
        <v>-1.7622711037762199E-4</v>
      </c>
      <c r="D13">
        <f>[2]contrs_1m_unconv2!B12</f>
        <v>-1.9249445561701501E-4</v>
      </c>
      <c r="E13">
        <f>[2]contrs_1m_unconv2!C12</f>
        <v>-1.8919101322837801E-4</v>
      </c>
      <c r="F13">
        <f>[2]contrs_1m_unconv2!D12</f>
        <v>-1.9784913910691199E-4</v>
      </c>
      <c r="H13" s="1">
        <f t="shared" si="1"/>
        <v>44378</v>
      </c>
      <c r="I13" s="3">
        <v>44383</v>
      </c>
      <c r="J13">
        <f t="shared" si="2"/>
        <v>0</v>
      </c>
      <c r="K13">
        <f t="shared" si="3"/>
        <v>-1.7622711037762199E-2</v>
      </c>
      <c r="L13">
        <f t="shared" si="4"/>
        <v>-1.9249445561701502E-2</v>
      </c>
      <c r="M13">
        <f t="shared" si="5"/>
        <v>-1.8919101322837802E-2</v>
      </c>
      <c r="N13">
        <f t="shared" si="6"/>
        <v>-1.9784913910691201E-2</v>
      </c>
      <c r="O13">
        <f t="shared" si="7"/>
        <v>7.5576171832992714E-2</v>
      </c>
      <c r="Q13">
        <f t="shared" si="8"/>
        <v>0</v>
      </c>
      <c r="R13" s="7">
        <f t="shared" si="9"/>
        <v>1.62673452393923E-3</v>
      </c>
      <c r="S13" s="7">
        <f t="shared" si="10"/>
        <v>-9.3675067702747583E-17</v>
      </c>
      <c r="T13" s="7">
        <f t="shared" si="11"/>
        <v>3.303442388636231E-4</v>
      </c>
      <c r="U13" s="7">
        <f t="shared" si="12"/>
        <v>-1.9249445561701429E-2</v>
      </c>
      <c r="V13" s="7">
        <f t="shared" si="13"/>
        <v>1.7292366798898669E-2</v>
      </c>
      <c r="W13" s="1"/>
      <c r="X13" s="1"/>
      <c r="Y13" s="1"/>
      <c r="Z13" s="1"/>
      <c r="AA13" s="3">
        <v>44383</v>
      </c>
      <c r="AB13">
        <f>J13^2</f>
        <v>0</v>
      </c>
      <c r="AC13">
        <f>K13^2</f>
        <v>3.1055994432046565E-4</v>
      </c>
      <c r="AD13">
        <f>L13^2</f>
        <v>3.7054115443290966E-4</v>
      </c>
      <c r="AE13">
        <f>M13^2</f>
        <v>3.579323948638031E-4</v>
      </c>
      <c r="AF13">
        <f>N13^2</f>
        <v>3.9144281845346216E-4</v>
      </c>
      <c r="AG13">
        <f>(K13+L13)^2</f>
        <v>1.3595559322953747E-3</v>
      </c>
      <c r="AH13">
        <f>(M13+N13)^2</f>
        <v>1.4980007951972451E-3</v>
      </c>
      <c r="AI13">
        <f>O13^2</f>
        <v>5.7117577489300417E-3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-1.5000000000000005E-2</v>
      </c>
      <c r="K15">
        <f t="shared" ref="K15:N15" si="14">AVERAGE(K2:K13)</f>
        <v>-1.9249445561701429E-2</v>
      </c>
      <c r="L15">
        <f t="shared" si="14"/>
        <v>-1.9249445561701408E-2</v>
      </c>
      <c r="M15">
        <f t="shared" si="14"/>
        <v>-1.9249445561701425E-2</v>
      </c>
      <c r="N15">
        <f t="shared" si="14"/>
        <v>-1.9249445561701418E-2</v>
      </c>
      <c r="O15">
        <f>AVERAGE(O2:O13)</f>
        <v>6.1997782246805681E-2</v>
      </c>
      <c r="Q15" s="1"/>
      <c r="R15" s="1"/>
      <c r="S15" s="1"/>
      <c r="T15" s="1"/>
      <c r="U15" s="1"/>
      <c r="V15">
        <f>AVERAGE(V2:V13)</f>
        <v>4.2494455617014303E-3</v>
      </c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6.2000000000000041E-3</v>
      </c>
      <c r="AC201">
        <f t="shared" ref="AC201:AI201" si="15">SUM(AC1:AC200)</f>
        <v>6.67990967843E-3</v>
      </c>
      <c r="AD201">
        <f t="shared" si="15"/>
        <v>4.4464938531948734E-3</v>
      </c>
      <c r="AE201">
        <f t="shared" si="15"/>
        <v>4.4480440641066453E-3</v>
      </c>
      <c r="AF201">
        <f t="shared" si="15"/>
        <v>4.4497863838526093E-3</v>
      </c>
      <c r="AG201">
        <f t="shared" si="15"/>
        <v>2.0019391238014626E-2</v>
      </c>
      <c r="AH201">
        <f t="shared" si="15"/>
        <v>1.7790818154354422E-2</v>
      </c>
      <c r="AI201">
        <f t="shared" si="15"/>
        <v>4.7196416864558173E-2</v>
      </c>
    </row>
    <row r="203" spans="1:35" x14ac:dyDescent="0.25">
      <c r="AC203">
        <f>AC201/$AB$201</f>
        <v>1.0774047868435477</v>
      </c>
      <c r="AD203">
        <f t="shared" ref="AD203:AI203" si="16">AD201/$AB$201</f>
        <v>0.71717642793465652</v>
      </c>
      <c r="AE203">
        <f t="shared" si="16"/>
        <v>0.71742646195268422</v>
      </c>
      <c r="AF203">
        <f t="shared" si="16"/>
        <v>0.71770748126654937</v>
      </c>
      <c r="AG203">
        <f t="shared" si="16"/>
        <v>3.2289340706475183</v>
      </c>
      <c r="AH203">
        <f t="shared" si="16"/>
        <v>2.8694867990894211</v>
      </c>
      <c r="AI203">
        <f t="shared" si="16"/>
        <v>7.6123253007351845</v>
      </c>
    </row>
  </sheetData>
  <conditionalFormatting sqref="J2:J14 J16:J20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topLeftCell="D1" workbookViewId="0">
      <selection activeCell="Q1" sqref="Q1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[1]Change_2!$F2/100</f>
        <v>-1.0000000000000009E-4</v>
      </c>
      <c r="C2">
        <f>[3]contrs_1year_unconv2!A1</f>
        <v>-2.6000665988454102E-4</v>
      </c>
      <c r="D2">
        <f>[3]contrs_1year_unconv2!B1</f>
        <v>-1.80129072923373E-4</v>
      </c>
      <c r="E2" s="6">
        <f>[3]contrs_1year_unconv2!C1</f>
        <v>-1.8887698489501201E-5</v>
      </c>
      <c r="F2">
        <f>[3]contrs_1year_unconv2!D1</f>
        <v>-1.0243622664105399E-4</v>
      </c>
      <c r="H2" s="1">
        <f>EOMONTH(I2,-1)+1</f>
        <v>43891</v>
      </c>
      <c r="I2" s="3">
        <v>43906</v>
      </c>
      <c r="J2">
        <f>B2*100</f>
        <v>-1.0000000000000009E-2</v>
      </c>
      <c r="K2">
        <f>C2*100</f>
        <v>-2.6000665988454102E-2</v>
      </c>
      <c r="L2">
        <f>D2*100</f>
        <v>-1.8012907292337298E-2</v>
      </c>
      <c r="M2">
        <f>E2*100</f>
        <v>-1.88876984895012E-3</v>
      </c>
      <c r="N2">
        <f>F2*100</f>
        <v>-1.02436226641054E-2</v>
      </c>
      <c r="O2">
        <f>J2-K2-L2-M2-N2</f>
        <v>4.6145965793846916E-2</v>
      </c>
      <c r="Q2">
        <f>J2</f>
        <v>-1.0000000000000009E-2</v>
      </c>
      <c r="R2">
        <f>K2-K$15</f>
        <v>-1.5108514875688551E-2</v>
      </c>
      <c r="S2">
        <f t="shared" ref="S2:T2" si="0">L2-L$15</f>
        <v>-7.1207561795717505E-3</v>
      </c>
      <c r="T2">
        <f t="shared" si="0"/>
        <v>9.0033812638154343E-3</v>
      </c>
      <c r="U2" s="1"/>
      <c r="V2" s="1"/>
      <c r="W2" s="1"/>
      <c r="X2" s="1"/>
      <c r="Y2" s="1"/>
      <c r="Z2" s="1"/>
      <c r="AA2" s="3">
        <v>43906</v>
      </c>
      <c r="AB2">
        <f>J2^2</f>
        <v>1.0000000000000018E-4</v>
      </c>
      <c r="AC2">
        <f>K2^2</f>
        <v>6.7603463184315391E-4</v>
      </c>
      <c r="AD2">
        <f>L2^2</f>
        <v>3.2446482912233823E-4</v>
      </c>
      <c r="AE2">
        <f>M2^2</f>
        <v>3.5674515423030594E-6</v>
      </c>
      <c r="AF2">
        <f>N2^2</f>
        <v>1.0493180528457381E-4</v>
      </c>
      <c r="AG2">
        <f>(K2+L2)^2</f>
        <v>1.937194632943595E-3</v>
      </c>
      <c r="AH2">
        <f>(M2+N2)^2</f>
        <v>1.4719494809084565E-4</v>
      </c>
      <c r="AI2">
        <f>O2^2</f>
        <v>2.1294501590468896E-3</v>
      </c>
    </row>
    <row r="3" spans="1:35" x14ac:dyDescent="0.25">
      <c r="A3" s="3">
        <v>43909</v>
      </c>
      <c r="B3" s="2">
        <f>[1]Change_2!$F3/100</f>
        <v>-1.0000000000000009E-4</v>
      </c>
      <c r="C3" s="6">
        <f>[3]contrs_1year_unconv2!A2</f>
        <v>-3.9823009333342402E-5</v>
      </c>
      <c r="D3">
        <f>[3]contrs_1year_unconv2!B2</f>
        <v>-2.1305546234595801E-4</v>
      </c>
      <c r="E3">
        <f>[3]contrs_1year_unconv2!C2</f>
        <v>-1.72824493255134E-4</v>
      </c>
      <c r="F3" s="6">
        <f>[3]contrs_1year_unconv2!D2</f>
        <v>3.0464018669550299E-5</v>
      </c>
      <c r="H3" s="1">
        <f t="shared" ref="H3:H13" si="1">EOMONTH(I3,-1)+1</f>
        <v>43891</v>
      </c>
      <c r="I3" s="3">
        <v>43909</v>
      </c>
      <c r="J3">
        <f t="shared" ref="J3:N13" si="2">B3*100</f>
        <v>-1.0000000000000009E-2</v>
      </c>
      <c r="K3">
        <f t="shared" si="2"/>
        <v>-3.98230093333424E-3</v>
      </c>
      <c r="L3">
        <f t="shared" si="2"/>
        <v>-2.1305546234595803E-2</v>
      </c>
      <c r="M3">
        <f t="shared" si="2"/>
        <v>-1.7282449325513399E-2</v>
      </c>
      <c r="N3">
        <f t="shared" si="2"/>
        <v>3.0464018669550301E-3</v>
      </c>
      <c r="O3">
        <f t="shared" ref="O3:O13" si="3">J3-K3-L3-M3-N3</f>
        <v>2.9523894626488408E-2</v>
      </c>
      <c r="Q3">
        <f t="shared" ref="Q3:Q13" si="4">J3</f>
        <v>-1.0000000000000009E-2</v>
      </c>
      <c r="R3">
        <f t="shared" ref="R3:R13" si="5">K3-K$15</f>
        <v>6.9098501794313113E-3</v>
      </c>
      <c r="S3">
        <f t="shared" ref="S3:S13" si="6">L3-L$15</f>
        <v>-1.0413395121830255E-2</v>
      </c>
      <c r="T3">
        <f t="shared" ref="T3:T13" si="7">M3-M$15</f>
        <v>-6.3902982127478445E-3</v>
      </c>
      <c r="U3" s="1"/>
      <c r="V3" s="1"/>
      <c r="W3" s="1"/>
      <c r="X3" s="1"/>
      <c r="Y3" s="1"/>
      <c r="Z3" s="1"/>
      <c r="AA3" s="3">
        <v>43909</v>
      </c>
      <c r="AB3">
        <f>J3^2</f>
        <v>1.0000000000000018E-4</v>
      </c>
      <c r="AC3">
        <f>K3^2</f>
        <v>1.5858720723634757E-5</v>
      </c>
      <c r="AD3">
        <f>L3^2</f>
        <v>4.5392630035449941E-4</v>
      </c>
      <c r="AE3">
        <f>M3^2</f>
        <v>2.9868305468893854E-4</v>
      </c>
      <c r="AF3">
        <f>N3^2</f>
        <v>9.2805643349870925E-6</v>
      </c>
      <c r="AG3">
        <f>(K3+L3)^2</f>
        <v>6.3947521438858753E-4</v>
      </c>
      <c r="AH3">
        <f>(M3+N3)^2</f>
        <v>2.0266504724232622E-4</v>
      </c>
      <c r="AI3">
        <f>O3^2</f>
        <v>8.7166035391599114E-4</v>
      </c>
    </row>
    <row r="4" spans="1:35" x14ac:dyDescent="0.25">
      <c r="A4" s="3">
        <v>44088</v>
      </c>
      <c r="B4" s="2">
        <f>[1]Change_2!$F4/100</f>
        <v>-2.0000000000000004E-4</v>
      </c>
      <c r="C4" s="6">
        <f>[3]contrs_1year_unconv2!A3</f>
        <v>-1.42872749294495E-5</v>
      </c>
      <c r="D4">
        <f>[3]contrs_1year_unconv2!B3</f>
        <v>-1.16193386268732E-4</v>
      </c>
      <c r="E4">
        <f>[3]contrs_1year_unconv2!C3</f>
        <v>-1.5702009925021301E-4</v>
      </c>
      <c r="F4">
        <f>[3]contrs_1year_unconv2!D3</f>
        <v>-1.77948626059512E-4</v>
      </c>
      <c r="H4" s="1">
        <f t="shared" si="1"/>
        <v>44075</v>
      </c>
      <c r="I4" s="3">
        <v>44088</v>
      </c>
      <c r="J4">
        <f t="shared" si="2"/>
        <v>-2.0000000000000004E-2</v>
      </c>
      <c r="K4">
        <f t="shared" si="2"/>
        <v>-1.4287274929449501E-3</v>
      </c>
      <c r="L4">
        <f t="shared" si="2"/>
        <v>-1.1619338626873199E-2</v>
      </c>
      <c r="M4">
        <f t="shared" si="2"/>
        <v>-1.5702009925021302E-2</v>
      </c>
      <c r="N4">
        <f t="shared" si="2"/>
        <v>-1.7794862605951201E-2</v>
      </c>
      <c r="O4">
        <f t="shared" si="3"/>
        <v>2.6544938650790648E-2</v>
      </c>
      <c r="Q4">
        <f t="shared" si="4"/>
        <v>-2.0000000000000004E-2</v>
      </c>
      <c r="R4">
        <f t="shared" si="5"/>
        <v>9.4634236198206014E-3</v>
      </c>
      <c r="S4">
        <f t="shared" si="6"/>
        <v>-7.2718751410765121E-4</v>
      </c>
      <c r="T4">
        <f t="shared" si="7"/>
        <v>-4.8098588122557472E-3</v>
      </c>
      <c r="U4" s="1"/>
      <c r="V4" s="1"/>
      <c r="W4" s="1"/>
      <c r="X4" s="1"/>
      <c r="Y4" s="1"/>
      <c r="Z4" s="1"/>
      <c r="AA4" s="3">
        <v>44088</v>
      </c>
      <c r="AB4">
        <f>J4^2</f>
        <v>4.0000000000000018E-4</v>
      </c>
      <c r="AC4">
        <f>K4^2</f>
        <v>2.0412622490967625E-6</v>
      </c>
      <c r="AD4">
        <f>L4^2</f>
        <v>1.3500903012594756E-4</v>
      </c>
      <c r="AE4">
        <f>M4^2</f>
        <v>2.4655311568546749E-4</v>
      </c>
      <c r="AF4">
        <f>N4^2</f>
        <v>3.1665713516468037E-4</v>
      </c>
      <c r="AG4">
        <f>(K4+L4)^2</f>
        <v>1.7025202946714625E-4</v>
      </c>
      <c r="AH4">
        <f>(M4+N4)^2</f>
        <v>1.1220404693562201E-3</v>
      </c>
      <c r="AI4">
        <f>O4^2</f>
        <v>7.0463376797423919E-4</v>
      </c>
    </row>
    <row r="5" spans="1:35" x14ac:dyDescent="0.25">
      <c r="A5" s="3">
        <v>44096</v>
      </c>
      <c r="B5" s="2">
        <f>[1]Change_2!$F5/100</f>
        <v>-3.9999999999999996E-4</v>
      </c>
      <c r="C5">
        <f>[3]contrs_1year_unconv2!A4</f>
        <v>-2.5999544777580299E-4</v>
      </c>
      <c r="D5">
        <f>[3]contrs_1year_unconv2!B4</f>
        <v>-1.03544245746863E-4</v>
      </c>
      <c r="E5">
        <f>[3]contrs_1year_unconv2!C4</f>
        <v>-1.75181423773015E-4</v>
      </c>
      <c r="F5">
        <f>[3]contrs_1year_unconv2!D4</f>
        <v>-1.31708348628283E-4</v>
      </c>
      <c r="H5" s="1">
        <f t="shared" si="1"/>
        <v>44075</v>
      </c>
      <c r="I5" s="3">
        <v>44096</v>
      </c>
      <c r="J5">
        <f t="shared" si="2"/>
        <v>-3.9999999999999994E-2</v>
      </c>
      <c r="K5">
        <f t="shared" si="2"/>
        <v>-2.5999544777580298E-2</v>
      </c>
      <c r="L5">
        <f t="shared" si="2"/>
        <v>-1.03544245746863E-2</v>
      </c>
      <c r="M5">
        <f t="shared" si="2"/>
        <v>-1.75181423773015E-2</v>
      </c>
      <c r="N5">
        <f t="shared" si="2"/>
        <v>-1.3170834862828299E-2</v>
      </c>
      <c r="O5">
        <f t="shared" si="3"/>
        <v>2.7042946592396401E-2</v>
      </c>
      <c r="Q5">
        <f t="shared" si="4"/>
        <v>-3.9999999999999994E-2</v>
      </c>
      <c r="R5">
        <f t="shared" si="5"/>
        <v>-1.5107393664814747E-2</v>
      </c>
      <c r="S5">
        <f t="shared" si="6"/>
        <v>5.3772653807924835E-4</v>
      </c>
      <c r="T5">
        <f t="shared" si="7"/>
        <v>-6.6259912645359447E-3</v>
      </c>
      <c r="U5" s="1"/>
      <c r="V5" s="1"/>
      <c r="W5" s="1"/>
      <c r="X5" s="1"/>
      <c r="Y5" s="1"/>
      <c r="Z5" s="1"/>
      <c r="AA5" s="3">
        <v>44096</v>
      </c>
      <c r="AB5">
        <f>J5^2</f>
        <v>1.5999999999999994E-3</v>
      </c>
      <c r="AC5">
        <f>K5^2</f>
        <v>6.7597632864140294E-4</v>
      </c>
      <c r="AD5">
        <f>L5^2</f>
        <v>1.0721410827286755E-4</v>
      </c>
      <c r="AE5">
        <f>M5^2</f>
        <v>3.0688531235140663E-4</v>
      </c>
      <c r="AF5">
        <f>N5^2</f>
        <v>1.7347089098389336E-4</v>
      </c>
      <c r="AG5">
        <f>(K5+L5)^2</f>
        <v>1.321611087665539E-3</v>
      </c>
      <c r="AH5">
        <f>(M5+N5)^2</f>
        <v>9.4181332404520474E-4</v>
      </c>
      <c r="AI5">
        <f>O5^2</f>
        <v>7.313209603992041E-4</v>
      </c>
    </row>
    <row r="6" spans="1:35" x14ac:dyDescent="0.25">
      <c r="A6" s="3">
        <v>44097</v>
      </c>
      <c r="B6" s="2">
        <f>[1]Change_2!$F6/100</f>
        <v>-3.9999999999999996E-4</v>
      </c>
      <c r="C6">
        <f>[3]contrs_1year_unconv2!A5</f>
        <v>-1.85076616781874E-4</v>
      </c>
      <c r="D6">
        <f>[3]contrs_1year_unconv2!B5</f>
        <v>-1.52937983567095E-4</v>
      </c>
      <c r="E6">
        <f>[3]contrs_1year_unconv2!C5</f>
        <v>-1.6609007136689799E-4</v>
      </c>
      <c r="F6">
        <f>[3]contrs_1year_unconv2!D5</f>
        <v>-1.7995499834554999E-4</v>
      </c>
      <c r="H6" s="1">
        <f t="shared" si="1"/>
        <v>44075</v>
      </c>
      <c r="I6" s="3">
        <v>44097</v>
      </c>
      <c r="J6">
        <f t="shared" si="2"/>
        <v>-3.9999999999999994E-2</v>
      </c>
      <c r="K6">
        <f t="shared" si="2"/>
        <v>-1.85076616781874E-2</v>
      </c>
      <c r="L6">
        <f t="shared" si="2"/>
        <v>-1.52937983567095E-2</v>
      </c>
      <c r="M6">
        <f t="shared" si="2"/>
        <v>-1.66090071366898E-2</v>
      </c>
      <c r="N6">
        <f t="shared" si="2"/>
        <v>-1.7995499834555E-2</v>
      </c>
      <c r="O6">
        <f t="shared" si="3"/>
        <v>2.8405967006141706E-2</v>
      </c>
      <c r="Q6">
        <f t="shared" si="4"/>
        <v>-3.9999999999999994E-2</v>
      </c>
      <c r="R6">
        <f t="shared" si="5"/>
        <v>-7.6155105654218489E-3</v>
      </c>
      <c r="S6">
        <f t="shared" si="6"/>
        <v>-4.4016472439439517E-3</v>
      </c>
      <c r="T6">
        <f t="shared" si="7"/>
        <v>-5.7168560239242456E-3</v>
      </c>
      <c r="U6" s="1"/>
      <c r="V6" s="1"/>
      <c r="W6" s="1"/>
      <c r="X6" s="1"/>
      <c r="Y6" s="1"/>
      <c r="Z6" s="1"/>
      <c r="AA6" s="3">
        <v>44097</v>
      </c>
      <c r="AB6">
        <f>J6^2</f>
        <v>1.5999999999999994E-3</v>
      </c>
      <c r="AC6">
        <f>K6^2</f>
        <v>3.4253354079424647E-4</v>
      </c>
      <c r="AD6">
        <f>L6^2</f>
        <v>2.339002681756902E-4</v>
      </c>
      <c r="AE6">
        <f>M6^2</f>
        <v>2.7585911806661274E-4</v>
      </c>
      <c r="AF6">
        <f>N6^2</f>
        <v>3.2383801429546901E-4</v>
      </c>
      <c r="AG6">
        <f>(K6+L6)^2</f>
        <v>1.1425387004907321E-3</v>
      </c>
      <c r="AH6">
        <f>(M6+N6)^2</f>
        <v>1.1974719027229299E-3</v>
      </c>
      <c r="AI6">
        <f>O6^2</f>
        <v>8.0689896155401123E-4</v>
      </c>
    </row>
    <row r="7" spans="1:35" x14ac:dyDescent="0.25">
      <c r="A7" s="3">
        <v>44110</v>
      </c>
      <c r="B7" s="2">
        <f>[1]Change_2!$F7/100</f>
        <v>-9.9999999999999951E-5</v>
      </c>
      <c r="C7" s="6">
        <f>[3]contrs_1year_unconv2!A6</f>
        <v>-4.6482369215088E-5</v>
      </c>
      <c r="D7">
        <f>[3]contrs_1year_unconv2!B6</f>
        <v>-1.55011923595216E-4</v>
      </c>
      <c r="E7" s="6">
        <f>[3]contrs_1year_unconv2!C6</f>
        <v>-7.7062447800411296E-5</v>
      </c>
      <c r="F7">
        <f>[3]contrs_1year_unconv2!D6</f>
        <v>-1.39512078761817E-4</v>
      </c>
      <c r="H7" s="1">
        <f t="shared" si="1"/>
        <v>44105</v>
      </c>
      <c r="I7" s="3">
        <v>44110</v>
      </c>
      <c r="J7">
        <f t="shared" si="2"/>
        <v>-9.999999999999995E-3</v>
      </c>
      <c r="K7">
        <f t="shared" si="2"/>
        <v>-4.6482369215087999E-3</v>
      </c>
      <c r="L7">
        <f t="shared" si="2"/>
        <v>-1.55011923595216E-2</v>
      </c>
      <c r="M7">
        <f t="shared" si="2"/>
        <v>-7.7062447800411299E-3</v>
      </c>
      <c r="N7">
        <f t="shared" si="2"/>
        <v>-1.39512078761817E-2</v>
      </c>
      <c r="O7">
        <f t="shared" si="3"/>
        <v>3.1806881937253235E-2</v>
      </c>
      <c r="Q7">
        <f t="shared" si="4"/>
        <v>-9.999999999999995E-3</v>
      </c>
      <c r="R7">
        <f t="shared" si="5"/>
        <v>6.2439141912567515E-3</v>
      </c>
      <c r="S7">
        <f t="shared" si="6"/>
        <v>-4.6090412467560526E-3</v>
      </c>
      <c r="T7">
        <f t="shared" si="7"/>
        <v>3.1859063327244249E-3</v>
      </c>
      <c r="U7" s="1"/>
      <c r="V7" s="1"/>
      <c r="W7" s="1"/>
      <c r="X7" s="1"/>
      <c r="Y7" s="1"/>
      <c r="Z7" s="1"/>
      <c r="AA7" s="3">
        <v>44110</v>
      </c>
      <c r="AB7">
        <f>J7^2</f>
        <v>9.9999999999999896E-5</v>
      </c>
      <c r="AC7">
        <f>K7^2</f>
        <v>2.1606106478477605E-5</v>
      </c>
      <c r="AD7">
        <f>L7^2</f>
        <v>2.4028696456689083E-4</v>
      </c>
      <c r="AE7">
        <f>M7^2</f>
        <v>5.9386208609911162E-5</v>
      </c>
      <c r="AF7">
        <f>N7^2</f>
        <v>1.9463620120443431E-4</v>
      </c>
      <c r="AG7">
        <f>(K7+L7)^2</f>
        <v>4.0599950035124529E-4</v>
      </c>
      <c r="AH7">
        <f>(M7+N7)^2</f>
        <v>4.6904525555653331E-4</v>
      </c>
      <c r="AI7">
        <f>O7^2</f>
        <v>1.0116777385703662E-3</v>
      </c>
    </row>
    <row r="8" spans="1:35" x14ac:dyDescent="0.25">
      <c r="A8" s="3">
        <v>44111</v>
      </c>
      <c r="B8" s="2">
        <f>[1]Change_2!$F8/100</f>
        <v>0</v>
      </c>
      <c r="C8" s="6">
        <f>[3]contrs_1year_unconv2!A7</f>
        <v>-7.5129792980267501E-5</v>
      </c>
      <c r="D8">
        <f>[3]contrs_1year_unconv2!B7</f>
        <v>-1.12817320629383E-4</v>
      </c>
      <c r="E8" s="6">
        <f>[3]contrs_1year_unconv2!C7</f>
        <v>-8.0404414329862098E-5</v>
      </c>
      <c r="F8">
        <f>[3]contrs_1year_unconv2!D7</f>
        <v>-1.0725261452263599E-4</v>
      </c>
      <c r="H8" s="1">
        <f t="shared" si="1"/>
        <v>44105</v>
      </c>
      <c r="I8" s="3">
        <v>44111</v>
      </c>
      <c r="J8">
        <f t="shared" si="2"/>
        <v>0</v>
      </c>
      <c r="K8">
        <f t="shared" si="2"/>
        <v>-7.5129792980267503E-3</v>
      </c>
      <c r="L8">
        <f t="shared" si="2"/>
        <v>-1.12817320629383E-2</v>
      </c>
      <c r="M8">
        <f t="shared" si="2"/>
        <v>-8.04044143298621E-3</v>
      </c>
      <c r="N8">
        <f t="shared" si="2"/>
        <v>-1.07252614522636E-2</v>
      </c>
      <c r="O8">
        <f t="shared" si="3"/>
        <v>3.7560414246214861E-2</v>
      </c>
      <c r="Q8">
        <f t="shared" si="4"/>
        <v>0</v>
      </c>
      <c r="R8">
        <f t="shared" si="5"/>
        <v>3.379171814738801E-3</v>
      </c>
      <c r="S8">
        <f t="shared" si="6"/>
        <v>-3.8958095017275172E-4</v>
      </c>
      <c r="T8">
        <f t="shared" si="7"/>
        <v>2.8517096797793448E-3</v>
      </c>
      <c r="U8" s="1"/>
      <c r="V8" s="1"/>
      <c r="W8" s="1"/>
      <c r="X8" s="1"/>
      <c r="Y8" s="1"/>
      <c r="Z8" s="1"/>
      <c r="AA8" s="3">
        <v>44111</v>
      </c>
      <c r="AB8">
        <f>J8^2</f>
        <v>0</v>
      </c>
      <c r="AC8">
        <f>K8^2</f>
        <v>5.6444857932578519E-5</v>
      </c>
      <c r="AD8">
        <f>L8^2</f>
        <v>1.2727747833993005E-4</v>
      </c>
      <c r="AE8">
        <f>M8^2</f>
        <v>6.4648698437281339E-5</v>
      </c>
      <c r="AF8">
        <f>N8^2</f>
        <v>1.1503123321941149E-4</v>
      </c>
      <c r="AG8">
        <f>(K8+L8)^2</f>
        <v>3.5324117514198865E-4</v>
      </c>
      <c r="AH8">
        <f>(M8+N8)^2</f>
        <v>3.5215160477747304E-4</v>
      </c>
      <c r="AI8">
        <f>O8^2</f>
        <v>1.4107847183472604E-3</v>
      </c>
    </row>
    <row r="9" spans="1:35" x14ac:dyDescent="0.25">
      <c r="A9" s="3">
        <v>44119</v>
      </c>
      <c r="B9" s="2">
        <f>[1]Change_2!$F9/100</f>
        <v>0</v>
      </c>
      <c r="C9" s="6">
        <f>[3]contrs_1year_unconv2!A8</f>
        <v>-7.4180723378952006E-5</v>
      </c>
      <c r="D9" s="6">
        <f>[3]contrs_1year_unconv2!B8</f>
        <v>-1.2761518804777999E-5</v>
      </c>
      <c r="E9">
        <f>[3]contrs_1year_unconv2!C8</f>
        <v>-1.8835727634675299E-4</v>
      </c>
      <c r="F9">
        <f>[3]contrs_1year_unconv2!D8</f>
        <v>-1.01642861737556E-4</v>
      </c>
      <c r="H9" s="1">
        <f t="shared" si="1"/>
        <v>44105</v>
      </c>
      <c r="I9" s="3">
        <v>44119</v>
      </c>
      <c r="J9">
        <f t="shared" si="2"/>
        <v>0</v>
      </c>
      <c r="K9">
        <f t="shared" si="2"/>
        <v>-7.4180723378952009E-3</v>
      </c>
      <c r="L9">
        <f t="shared" si="2"/>
        <v>-1.2761518804777999E-3</v>
      </c>
      <c r="M9">
        <f t="shared" si="2"/>
        <v>-1.8835727634675298E-2</v>
      </c>
      <c r="N9">
        <f t="shared" si="2"/>
        <v>-1.01642861737556E-2</v>
      </c>
      <c r="O9">
        <f t="shared" si="3"/>
        <v>3.7694238026803897E-2</v>
      </c>
      <c r="Q9">
        <f t="shared" si="4"/>
        <v>0</v>
      </c>
      <c r="R9">
        <f t="shared" si="5"/>
        <v>3.4740787748703504E-3</v>
      </c>
      <c r="S9">
        <f t="shared" si="6"/>
        <v>9.6159992322877481E-3</v>
      </c>
      <c r="T9">
        <f t="shared" si="7"/>
        <v>-7.9435765219097437E-3</v>
      </c>
      <c r="U9" s="1"/>
      <c r="V9" s="1"/>
      <c r="W9" s="1"/>
      <c r="X9" s="1"/>
      <c r="Y9" s="1"/>
      <c r="Z9" s="1"/>
      <c r="AA9" s="3">
        <v>44119</v>
      </c>
      <c r="AB9">
        <f>J9^2</f>
        <v>0</v>
      </c>
      <c r="AC9">
        <f>K9^2</f>
        <v>5.5027797210245972E-5</v>
      </c>
      <c r="AD9">
        <f>L9^2</f>
        <v>1.6285636220470251E-6</v>
      </c>
      <c r="AE9">
        <f>M9^2</f>
        <v>3.5478463552767071E-4</v>
      </c>
      <c r="AF9">
        <f>N9^2</f>
        <v>1.0331271342199925E-4</v>
      </c>
      <c r="AG9">
        <f>(K9+L9)^2</f>
        <v>7.5589534759343616E-5</v>
      </c>
      <c r="AH9">
        <f>(M9+N9)^2</f>
        <v>8.4100080088918272E-4</v>
      </c>
      <c r="AI9">
        <f>O9^2</f>
        <v>1.420855580421349E-3</v>
      </c>
    </row>
    <row r="10" spans="1:35" x14ac:dyDescent="0.25">
      <c r="A10" s="3">
        <v>44120</v>
      </c>
      <c r="B10" s="2">
        <f>[1]Change_2!$F10/100</f>
        <v>-9.9999999999999951E-5</v>
      </c>
      <c r="C10" s="6">
        <f>[3]contrs_1year_unconv2!A9</f>
        <v>-4.1449291539468398E-5</v>
      </c>
      <c r="D10" s="6">
        <f>[3]contrs_1year_unconv2!B9</f>
        <v>-9.91410038226892E-5</v>
      </c>
      <c r="E10" s="6">
        <f>[3]contrs_1year_unconv2!C9</f>
        <v>-8.1702460146243996E-5</v>
      </c>
      <c r="F10">
        <f>[3]contrs_1year_unconv2!D9</f>
        <v>-1.4736631122122399E-4</v>
      </c>
      <c r="H10" s="1">
        <f t="shared" si="1"/>
        <v>44105</v>
      </c>
      <c r="I10" s="3">
        <v>44120</v>
      </c>
      <c r="J10">
        <f t="shared" si="2"/>
        <v>-9.999999999999995E-3</v>
      </c>
      <c r="K10">
        <f t="shared" si="2"/>
        <v>-4.14492915394684E-3</v>
      </c>
      <c r="L10">
        <f t="shared" si="2"/>
        <v>-9.91410038226892E-3</v>
      </c>
      <c r="M10">
        <f t="shared" si="2"/>
        <v>-8.1702460146243997E-3</v>
      </c>
      <c r="N10">
        <f t="shared" si="2"/>
        <v>-1.4736631122122399E-2</v>
      </c>
      <c r="O10">
        <f t="shared" si="3"/>
        <v>2.6965906672962565E-2</v>
      </c>
      <c r="Q10">
        <f t="shared" si="4"/>
        <v>-9.999999999999995E-3</v>
      </c>
      <c r="R10">
        <f t="shared" si="5"/>
        <v>6.7472219588187114E-3</v>
      </c>
      <c r="S10">
        <f t="shared" si="6"/>
        <v>9.7805073049662787E-4</v>
      </c>
      <c r="T10">
        <f t="shared" si="7"/>
        <v>2.7219050981411551E-3</v>
      </c>
      <c r="U10" s="1"/>
      <c r="V10" s="1"/>
      <c r="W10" s="1"/>
      <c r="X10" s="1"/>
      <c r="Y10" s="1"/>
      <c r="Z10" s="1"/>
      <c r="AA10" s="3">
        <v>44120</v>
      </c>
      <c r="AB10">
        <f>J10^2</f>
        <v>9.9999999999999896E-5</v>
      </c>
      <c r="AC10">
        <f>K10^2</f>
        <v>1.7180437691238466E-5</v>
      </c>
      <c r="AD10">
        <f>L10^2</f>
        <v>9.8289386389704744E-5</v>
      </c>
      <c r="AE10">
        <f>M10^2</f>
        <v>6.675291993948589E-5</v>
      </c>
      <c r="AF10">
        <f>N10^2</f>
        <v>2.1716829682950648E-4</v>
      </c>
      <c r="AG10">
        <f>(K10+L10)^2</f>
        <v>1.9765631150018713E-4</v>
      </c>
      <c r="AH10">
        <f>(M10+N10)^2</f>
        <v>5.2472502015801325E-4</v>
      </c>
      <c r="AI10">
        <f>O10^2</f>
        <v>7.2716012269492705E-4</v>
      </c>
    </row>
    <row r="11" spans="1:35" x14ac:dyDescent="0.25">
      <c r="A11" s="3">
        <v>44138</v>
      </c>
      <c r="B11" s="2">
        <f>[1]Change_2!$F11/100</f>
        <v>-1.0000000000000002E-4</v>
      </c>
      <c r="C11">
        <f>[3]contrs_1year_unconv2!A10</f>
        <v>-2.1030262640544999E-4</v>
      </c>
      <c r="D11" s="6">
        <f>[3]contrs_1year_unconv2!B10</f>
        <v>-4.5825966907364202E-5</v>
      </c>
      <c r="E11" s="6">
        <f>[3]contrs_1year_unconv2!C10</f>
        <v>-9.2285422843935798E-5</v>
      </c>
      <c r="F11" s="6">
        <f>[3]contrs_1year_unconv2!D10</f>
        <v>-6.3491978701497103E-5</v>
      </c>
      <c r="H11" s="1">
        <f t="shared" si="1"/>
        <v>44136</v>
      </c>
      <c r="I11" s="3">
        <v>44138</v>
      </c>
      <c r="J11">
        <f t="shared" si="2"/>
        <v>-1.0000000000000002E-2</v>
      </c>
      <c r="K11">
        <f t="shared" si="2"/>
        <v>-2.1030262640545E-2</v>
      </c>
      <c r="L11">
        <f t="shared" si="2"/>
        <v>-4.5825966907364199E-3</v>
      </c>
      <c r="M11">
        <f t="shared" si="2"/>
        <v>-9.2285422843935792E-3</v>
      </c>
      <c r="N11">
        <f t="shared" si="2"/>
        <v>-6.3491978701497101E-3</v>
      </c>
      <c r="O11">
        <f t="shared" si="3"/>
        <v>3.1190599485824706E-2</v>
      </c>
      <c r="Q11">
        <f t="shared" si="4"/>
        <v>-1.0000000000000002E-2</v>
      </c>
      <c r="R11">
        <f t="shared" si="5"/>
        <v>-1.0138111527779449E-2</v>
      </c>
      <c r="S11">
        <f t="shared" si="6"/>
        <v>6.309554422029128E-3</v>
      </c>
      <c r="T11">
        <f t="shared" si="7"/>
        <v>1.6636088283719756E-3</v>
      </c>
      <c r="U11" s="1"/>
      <c r="V11" s="1"/>
      <c r="W11" s="1"/>
      <c r="X11" s="1"/>
      <c r="Y11" s="1"/>
      <c r="Z11" s="1"/>
      <c r="AA11" s="3">
        <v>44138</v>
      </c>
      <c r="AB11">
        <f>J11^2</f>
        <v>1.0000000000000005E-4</v>
      </c>
      <c r="AC11">
        <f>K11^2</f>
        <v>4.4227194673030276E-4</v>
      </c>
      <c r="AD11">
        <f>L11^2</f>
        <v>2.1000192429948385E-5</v>
      </c>
      <c r="AE11">
        <f>M11^2</f>
        <v>8.5165992694840258E-5</v>
      </c>
      <c r="AF11">
        <f>N11^2</f>
        <v>4.0312313594313612E-5</v>
      </c>
      <c r="AG11">
        <f>(K11+L11)^2</f>
        <v>6.5601856312400974E-4</v>
      </c>
      <c r="AH11">
        <f>(M11+N11)^2</f>
        <v>2.4266598832247039E-4</v>
      </c>
      <c r="AI11">
        <f>O11^2</f>
        <v>9.7285349628512842E-4</v>
      </c>
    </row>
    <row r="12" spans="1:35" x14ac:dyDescent="0.25">
      <c r="A12" s="3">
        <v>44229</v>
      </c>
      <c r="B12" s="2">
        <f>[1]Change_2!$F12/100</f>
        <v>0</v>
      </c>
      <c r="C12" s="6">
        <f>[3]contrs_1year_unconv2!A11</f>
        <v>-2.1658761285370402E-6</v>
      </c>
      <c r="D12">
        <f>[3]contrs_1year_unconv2!B11</f>
        <v>-1.20473074316652E-4</v>
      </c>
      <c r="E12" s="6">
        <f>[3]contrs_1year_unconv2!C11</f>
        <v>-4.0529646411143001E-5</v>
      </c>
      <c r="F12">
        <f>[3]contrs_1year_unconv2!D11</f>
        <v>-1.35082712180603E-4</v>
      </c>
      <c r="H12" s="1">
        <f t="shared" si="1"/>
        <v>44228</v>
      </c>
      <c r="I12" s="3">
        <v>44229</v>
      </c>
      <c r="J12">
        <f t="shared" si="2"/>
        <v>0</v>
      </c>
      <c r="K12">
        <f t="shared" si="2"/>
        <v>-2.1658761285370403E-4</v>
      </c>
      <c r="L12">
        <f t="shared" si="2"/>
        <v>-1.20473074316652E-2</v>
      </c>
      <c r="M12">
        <f t="shared" si="2"/>
        <v>-4.0529646411142997E-3</v>
      </c>
      <c r="N12">
        <f t="shared" si="2"/>
        <v>-1.3508271218060299E-2</v>
      </c>
      <c r="O12">
        <f t="shared" si="3"/>
        <v>2.9825130903693507E-2</v>
      </c>
      <c r="Q12">
        <f t="shared" si="4"/>
        <v>0</v>
      </c>
      <c r="R12">
        <f t="shared" si="5"/>
        <v>1.0675563499911847E-2</v>
      </c>
      <c r="S12">
        <f t="shared" si="6"/>
        <v>-1.1551563188996524E-3</v>
      </c>
      <c r="T12">
        <f t="shared" si="7"/>
        <v>6.8391864716512551E-3</v>
      </c>
      <c r="U12" s="1"/>
      <c r="V12" s="1"/>
      <c r="W12" s="1"/>
      <c r="X12" s="1"/>
      <c r="Y12" s="1"/>
      <c r="Z12" s="1"/>
      <c r="AA12" s="3">
        <v>44229</v>
      </c>
      <c r="AB12">
        <f>J12^2</f>
        <v>0</v>
      </c>
      <c r="AC12">
        <f>K12^2</f>
        <v>4.6910194041665978E-8</v>
      </c>
      <c r="AD12">
        <f>L12^2</f>
        <v>1.4513761635305555E-4</v>
      </c>
      <c r="AE12">
        <f>M12^2</f>
        <v>1.6426522382122766E-5</v>
      </c>
      <c r="AF12">
        <f>N12^2</f>
        <v>1.824733913006763E-4</v>
      </c>
      <c r="AG12">
        <f>(K12+L12)^2</f>
        <v>1.5040312166297534E-4</v>
      </c>
      <c r="AH12">
        <f>(M12+N12)^2</f>
        <v>3.0839700490155987E-4</v>
      </c>
      <c r="AI12">
        <f>O12^2</f>
        <v>8.8953843342245347E-4</v>
      </c>
    </row>
    <row r="13" spans="1:35" x14ac:dyDescent="0.25">
      <c r="A13" s="3">
        <v>44383</v>
      </c>
      <c r="B13" s="2">
        <f>[1]Change_2!$F13/100</f>
        <v>1.0000000000000002E-4</v>
      </c>
      <c r="C13" s="6">
        <f>[3]contrs_1year_unconv2!A12</f>
        <v>-9.8158445179093395E-5</v>
      </c>
      <c r="D13" s="6">
        <f>[3]contrs_1year_unconv2!B12</f>
        <v>4.8328253962379696E-6</v>
      </c>
      <c r="E13" s="6">
        <f>[3]contrs_1year_unconv2!C12</f>
        <v>-5.6712679518755902E-5</v>
      </c>
      <c r="F13" s="6">
        <f>[3]contrs_1year_unconv2!D12</f>
        <v>-5.1125395401683498E-5</v>
      </c>
      <c r="H13" s="1">
        <f t="shared" si="1"/>
        <v>44378</v>
      </c>
      <c r="I13" s="3">
        <v>44383</v>
      </c>
      <c r="J13">
        <f t="shared" si="2"/>
        <v>1.0000000000000002E-2</v>
      </c>
      <c r="K13">
        <f t="shared" si="2"/>
        <v>-9.8158445179093393E-3</v>
      </c>
      <c r="L13">
        <f t="shared" si="2"/>
        <v>4.8328253962379695E-4</v>
      </c>
      <c r="M13">
        <f t="shared" si="2"/>
        <v>-5.6712679518755903E-3</v>
      </c>
      <c r="N13">
        <f t="shared" si="2"/>
        <v>-5.1125395401683494E-3</v>
      </c>
      <c r="O13">
        <f t="shared" si="3"/>
        <v>3.0116369470329481E-2</v>
      </c>
      <c r="Q13">
        <f t="shared" si="4"/>
        <v>1.0000000000000002E-2</v>
      </c>
      <c r="R13">
        <f t="shared" si="5"/>
        <v>1.076306594856212E-3</v>
      </c>
      <c r="S13">
        <f t="shared" si="6"/>
        <v>1.1375433652389345E-2</v>
      </c>
      <c r="T13">
        <f t="shared" si="7"/>
        <v>5.2208831608899645E-3</v>
      </c>
      <c r="U13" s="1"/>
      <c r="V13" s="1"/>
      <c r="W13" s="1"/>
      <c r="X13" s="1"/>
      <c r="Y13" s="1"/>
      <c r="Z13" s="1"/>
      <c r="AA13" s="3">
        <v>44383</v>
      </c>
      <c r="AB13">
        <f>J13^2</f>
        <v>1.0000000000000005E-4</v>
      </c>
      <c r="AC13">
        <f>K13^2</f>
        <v>9.635080359977083E-5</v>
      </c>
      <c r="AD13">
        <f>L13^2</f>
        <v>2.3356201310522688E-7</v>
      </c>
      <c r="AE13">
        <f>M13^2</f>
        <v>3.2163280181971154E-5</v>
      </c>
      <c r="AF13">
        <f>N13^2</f>
        <v>2.6138060549784797E-5</v>
      </c>
      <c r="AG13">
        <f>(K13+L13)^2</f>
        <v>8.7096713078540952E-5</v>
      </c>
      <c r="AH13">
        <f>(M13+N13)^2</f>
        <v>1.1629050402546301E-4</v>
      </c>
      <c r="AI13">
        <f>O13^2</f>
        <v>9.069957100733936E-4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-1.1666666666666667E-2</v>
      </c>
      <c r="K15">
        <f t="shared" ref="K15:O15" si="8">AVERAGE(K2:K13)</f>
        <v>-1.0892151112765551E-2</v>
      </c>
      <c r="L15">
        <f t="shared" si="8"/>
        <v>-1.0892151112765548E-2</v>
      </c>
      <c r="M15">
        <f t="shared" si="8"/>
        <v>-1.0892151112765555E-2</v>
      </c>
      <c r="N15">
        <f t="shared" si="8"/>
        <v>-1.0892151112765544E-2</v>
      </c>
      <c r="O15">
        <f t="shared" si="8"/>
        <v>3.1901937784395526E-2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4.1999999999999997E-3</v>
      </c>
      <c r="AC201">
        <f t="shared" ref="AC201:AI201" si="9">SUM(AC1:AC200)</f>
        <v>2.4013733440881907E-3</v>
      </c>
      <c r="AD201">
        <f t="shared" si="9"/>
        <v>1.8883682997660252E-3</v>
      </c>
      <c r="AE201">
        <f t="shared" si="9"/>
        <v>1.8108763101080119E-3</v>
      </c>
      <c r="AF201">
        <f t="shared" si="9"/>
        <v>1.8072506201837297E-3</v>
      </c>
      <c r="AG201">
        <f t="shared" si="9"/>
        <v>7.1370765845738902E-3</v>
      </c>
      <c r="AH201">
        <f t="shared" si="9"/>
        <v>6.4654618700882224E-3</v>
      </c>
      <c r="AI201">
        <f t="shared" si="9"/>
        <v>1.2583830002705212E-2</v>
      </c>
    </row>
    <row r="203" spans="1:35" x14ac:dyDescent="0.25">
      <c r="AC203">
        <f>AC201/$AB$201</f>
        <v>0.57175555811623591</v>
      </c>
      <c r="AD203">
        <f t="shared" ref="AD203:AI203" si="10">AD201/$AB$201</f>
        <v>0.44961149994429173</v>
      </c>
      <c r="AE203">
        <f t="shared" si="10"/>
        <v>0.43116102621619334</v>
      </c>
      <c r="AF203">
        <f t="shared" si="10"/>
        <v>0.43029776671041187</v>
      </c>
      <c r="AG203">
        <f t="shared" si="10"/>
        <v>1.6993039487080692</v>
      </c>
      <c r="AH203">
        <f t="shared" si="10"/>
        <v>1.5393956833543387</v>
      </c>
      <c r="AI203">
        <f t="shared" si="10"/>
        <v>2.9961500006440982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Q1" sqref="Q1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10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[1]Change_2!$J2/100</f>
        <v>-5.0000000000000044E-4</v>
      </c>
      <c r="C2">
        <f>[4]contrs_2year_unconv2!A1</f>
        <v>-3.3054101736604101E-4</v>
      </c>
      <c r="D2">
        <f>[4]contrs_2year_unconv2!B1</f>
        <v>-7.2635529103427896E-4</v>
      </c>
      <c r="E2" s="6">
        <f>[4]contrs_2year_unconv2!C1</f>
        <v>-4.7977835527354699E-5</v>
      </c>
      <c r="F2">
        <f>[4]contrs_2year_unconv2!D1</f>
        <v>-3.32418701941153E-4</v>
      </c>
      <c r="H2" s="1">
        <f>EOMONTH(I2,-1)+1</f>
        <v>43891</v>
      </c>
      <c r="I2" s="4">
        <v>43906</v>
      </c>
      <c r="J2">
        <f>B2*100</f>
        <v>-5.0000000000000044E-2</v>
      </c>
      <c r="K2">
        <f>C2*100</f>
        <v>-3.30541017366041E-2</v>
      </c>
      <c r="L2">
        <f>D2*100</f>
        <v>-7.2635529103427895E-2</v>
      </c>
      <c r="M2">
        <f>E2*100</f>
        <v>-4.7977835527354702E-3</v>
      </c>
      <c r="N2">
        <f>F2*100</f>
        <v>-3.32418701941153E-2</v>
      </c>
      <c r="O2">
        <f>J2-K2-L2-M2-N2</f>
        <v>9.3729284586882719E-2</v>
      </c>
      <c r="Q2">
        <f>J2</f>
        <v>-5.0000000000000044E-2</v>
      </c>
      <c r="R2">
        <f>K2-K$15</f>
        <v>-2.2732746474580963E-3</v>
      </c>
      <c r="S2">
        <f t="shared" ref="S2:T2" si="0">L2-L$15</f>
        <v>-4.1854702014281889E-2</v>
      </c>
      <c r="T2">
        <f t="shared" si="0"/>
        <v>2.5983043536410524E-2</v>
      </c>
      <c r="U2" s="1"/>
      <c r="V2" s="1"/>
      <c r="W2" s="1"/>
      <c r="X2" s="1"/>
      <c r="Y2" s="1"/>
      <c r="Z2" s="1"/>
      <c r="AA2" s="3">
        <v>43906</v>
      </c>
      <c r="AB2">
        <f>J2^2</f>
        <v>2.5000000000000044E-3</v>
      </c>
      <c r="AC2">
        <f>K2^2</f>
        <v>1.0925736416137742E-3</v>
      </c>
      <c r="AD2">
        <f>L2^2</f>
        <v>5.2759200881349212E-3</v>
      </c>
      <c r="AE2">
        <f>M2^2</f>
        <v>2.301872701889899E-5</v>
      </c>
      <c r="AF2">
        <f>N2^2</f>
        <v>1.1050219340024111E-3</v>
      </c>
      <c r="AG2">
        <f>(K2+L2)^2</f>
        <v>1.1170298067102243E-2</v>
      </c>
      <c r="AH2">
        <f>(M2+N2)^2</f>
        <v>1.4470152571802977E-3</v>
      </c>
      <c r="AI2">
        <f>O2^2</f>
        <v>8.7851787891688512E-3</v>
      </c>
    </row>
    <row r="3" spans="1:35" x14ac:dyDescent="0.25">
      <c r="A3" s="3">
        <v>43909</v>
      </c>
      <c r="B3" s="2">
        <f>[1]Change_2!$J3/100</f>
        <v>-1.5E-3</v>
      </c>
      <c r="C3">
        <f>[4]contrs_2year_unconv2!A2</f>
        <v>-2.9741149307452801E-4</v>
      </c>
      <c r="D3">
        <f>[4]contrs_2year_unconv2!B2</f>
        <v>-9.1989150866831704E-4</v>
      </c>
      <c r="E3">
        <f>[4]contrs_2year_unconv2!C2</f>
        <v>-4.9222720396473304E-4</v>
      </c>
      <c r="F3">
        <f>[4]contrs_2year_unconv2!D2</f>
        <v>-8.3675005863971096E-4</v>
      </c>
      <c r="H3" s="1">
        <f t="shared" ref="H3:H13" si="1">EOMONTH(I3,-1)+1</f>
        <v>43891</v>
      </c>
      <c r="I3" s="4">
        <v>43909</v>
      </c>
      <c r="J3">
        <f t="shared" ref="J3:N13" si="2">B3*100</f>
        <v>-0.15</v>
      </c>
      <c r="K3">
        <f t="shared" si="2"/>
        <v>-2.9741149307452801E-2</v>
      </c>
      <c r="L3">
        <f t="shared" si="2"/>
        <v>-9.1989150866831709E-2</v>
      </c>
      <c r="M3">
        <f t="shared" si="2"/>
        <v>-4.9222720396473303E-2</v>
      </c>
      <c r="N3">
        <f t="shared" si="2"/>
        <v>-8.36750058639711E-2</v>
      </c>
      <c r="O3">
        <f t="shared" ref="O3:O13" si="3">J3-K3-L3-M3-N3</f>
        <v>0.10462802643472893</v>
      </c>
      <c r="Q3">
        <f t="shared" ref="Q3:Q13" si="4">J3</f>
        <v>-0.15</v>
      </c>
      <c r="R3">
        <f t="shared" ref="R3:R13" si="5">K3-K$15</f>
        <v>1.0396777816932025E-3</v>
      </c>
      <c r="S3">
        <f t="shared" ref="S3:S13" si="6">L3-L$15</f>
        <v>-6.1208323777685703E-2</v>
      </c>
      <c r="T3">
        <f t="shared" ref="T3:T13" si="7">M3-M$15</f>
        <v>-1.8441893307327307E-2</v>
      </c>
      <c r="U3" s="1"/>
      <c r="V3" s="1"/>
      <c r="W3" s="1"/>
      <c r="X3" s="1"/>
      <c r="Y3" s="1"/>
      <c r="Z3" s="1"/>
      <c r="AA3" s="3">
        <v>43909</v>
      </c>
      <c r="AB3">
        <f>J3^2</f>
        <v>2.2499999999999999E-2</v>
      </c>
      <c r="AC3">
        <f>K3^2</f>
        <v>8.8453596212820023E-4</v>
      </c>
      <c r="AD3">
        <f>L3^2</f>
        <v>8.4620038772007244E-3</v>
      </c>
      <c r="AE3">
        <f>M3^2</f>
        <v>2.4228762032293891E-3</v>
      </c>
      <c r="AF3">
        <f>N3^2</f>
        <v>7.0015066063355983E-3</v>
      </c>
      <c r="AG3">
        <f>(K3+L3)^2</f>
        <v>1.4818265980521413E-2</v>
      </c>
      <c r="AH3">
        <f>(M3+N3)^2</f>
        <v>1.7661805645196017E-2</v>
      </c>
      <c r="AI3">
        <f>O3^2</f>
        <v>1.0947023915626337E-2</v>
      </c>
    </row>
    <row r="4" spans="1:35" x14ac:dyDescent="0.25">
      <c r="A4" s="3">
        <v>44088</v>
      </c>
      <c r="B4" s="2">
        <f>[1]Change_2!$J4/100</f>
        <v>-9.9999999999999815E-5</v>
      </c>
      <c r="C4">
        <f>[4]contrs_2year_unconv2!A3</f>
        <v>-2.9356930619499599E-4</v>
      </c>
      <c r="D4">
        <f>[4]contrs_2year_unconv2!B3</f>
        <v>-3.50551226757298E-4</v>
      </c>
      <c r="E4">
        <f>[4]contrs_2year_unconv2!C3</f>
        <v>-4.46616977599352E-4</v>
      </c>
      <c r="F4" s="6">
        <f>[4]contrs_2year_unconv2!D3</f>
        <v>-4.5863393053128501E-5</v>
      </c>
      <c r="H4" s="1">
        <f t="shared" si="1"/>
        <v>44075</v>
      </c>
      <c r="I4" s="4">
        <v>44088</v>
      </c>
      <c r="J4">
        <f t="shared" si="2"/>
        <v>-9.9999999999999811E-3</v>
      </c>
      <c r="K4">
        <f t="shared" si="2"/>
        <v>-2.9356930619499597E-2</v>
      </c>
      <c r="L4">
        <f t="shared" si="2"/>
        <v>-3.50551226757298E-2</v>
      </c>
      <c r="M4">
        <f t="shared" si="2"/>
        <v>-4.4661697759935198E-2</v>
      </c>
      <c r="N4">
        <f t="shared" si="2"/>
        <v>-4.5863393053128497E-3</v>
      </c>
      <c r="O4">
        <f t="shared" si="3"/>
        <v>0.10366009036047746</v>
      </c>
      <c r="Q4">
        <f t="shared" si="4"/>
        <v>-9.9999999999999811E-3</v>
      </c>
      <c r="R4">
        <f t="shared" si="5"/>
        <v>1.423896469646406E-3</v>
      </c>
      <c r="S4">
        <f t="shared" si="6"/>
        <v>-4.2742955865837928E-3</v>
      </c>
      <c r="T4">
        <f t="shared" si="7"/>
        <v>-1.3880870670789202E-2</v>
      </c>
      <c r="U4" s="1"/>
      <c r="V4" s="1"/>
      <c r="W4" s="1"/>
      <c r="X4" s="1"/>
      <c r="Y4" s="1"/>
      <c r="Z4" s="1"/>
      <c r="AA4" s="3">
        <v>44088</v>
      </c>
      <c r="AB4">
        <f>J4^2</f>
        <v>9.9999999999999625E-5</v>
      </c>
      <c r="AC4">
        <f>K4^2</f>
        <v>8.6182937539811303E-4</v>
      </c>
      <c r="AD4">
        <f>L4^2</f>
        <v>1.2288616258104657E-3</v>
      </c>
      <c r="AE4">
        <f>M4^2</f>
        <v>1.9946672467998005E-3</v>
      </c>
      <c r="AF4">
        <f>N4^2</f>
        <v>2.1034508223457553E-5</v>
      </c>
      <c r="AG4">
        <f>(K4+L4)^2</f>
        <v>4.1489126097074714E-3</v>
      </c>
      <c r="AH4">
        <f>(M4+N4)^2</f>
        <v>2.4253691547800461E-3</v>
      </c>
      <c r="AI4">
        <f>O4^2</f>
        <v>1.0745414333542353E-2</v>
      </c>
    </row>
    <row r="5" spans="1:35" x14ac:dyDescent="0.25">
      <c r="A5" s="3">
        <v>44096</v>
      </c>
      <c r="B5" s="2">
        <f>[1]Change_2!$J5/100</f>
        <v>-4.0000000000000007E-4</v>
      </c>
      <c r="C5">
        <f>[4]contrs_2year_unconv2!A4</f>
        <v>-3.3053933035690999E-4</v>
      </c>
      <c r="D5">
        <f>[4]contrs_2year_unconv2!B4</f>
        <v>-2.7620153777364198E-4</v>
      </c>
      <c r="E5">
        <f>[4]contrs_2year_unconv2!C4</f>
        <v>-4.9902911831934597E-4</v>
      </c>
      <c r="F5">
        <f>[4]contrs_2year_unconv2!D4</f>
        <v>-2.2133652176336199E-4</v>
      </c>
      <c r="H5" s="1">
        <f t="shared" si="1"/>
        <v>44075</v>
      </c>
      <c r="I5" s="4">
        <v>44096</v>
      </c>
      <c r="J5">
        <f t="shared" si="2"/>
        <v>-4.0000000000000008E-2</v>
      </c>
      <c r="K5">
        <f t="shared" si="2"/>
        <v>-3.3053933035690999E-2</v>
      </c>
      <c r="L5">
        <f t="shared" si="2"/>
        <v>-2.7620153777364199E-2</v>
      </c>
      <c r="M5">
        <f t="shared" si="2"/>
        <v>-4.9902911831934599E-2</v>
      </c>
      <c r="N5">
        <f t="shared" si="2"/>
        <v>-2.2133652176336199E-2</v>
      </c>
      <c r="O5">
        <f t="shared" si="3"/>
        <v>9.2710650821325985E-2</v>
      </c>
      <c r="Q5">
        <f t="shared" si="4"/>
        <v>-4.0000000000000008E-2</v>
      </c>
      <c r="R5">
        <f t="shared" si="5"/>
        <v>-2.2731059465449961E-3</v>
      </c>
      <c r="S5">
        <f t="shared" si="6"/>
        <v>3.160673311781808E-3</v>
      </c>
      <c r="T5">
        <f t="shared" si="7"/>
        <v>-1.9122084742788602E-2</v>
      </c>
      <c r="U5" s="1"/>
      <c r="V5" s="1"/>
      <c r="W5" s="1"/>
      <c r="X5" s="1"/>
      <c r="Y5" s="1"/>
      <c r="Z5" s="1"/>
      <c r="AA5" s="3">
        <v>44096</v>
      </c>
      <c r="AB5">
        <f>J5^2</f>
        <v>1.6000000000000007E-3</v>
      </c>
      <c r="AC5">
        <f>K5^2</f>
        <v>1.0925624891279448E-3</v>
      </c>
      <c r="AD5">
        <f>L5^2</f>
        <v>7.6287289468524586E-4</v>
      </c>
      <c r="AE5">
        <f>M5^2</f>
        <v>2.490300609305838E-3</v>
      </c>
      <c r="AF5">
        <f>N5^2</f>
        <v>4.8989855866303218E-4</v>
      </c>
      <c r="AG5">
        <f>(K5+L5)^2</f>
        <v>3.6813448105981581E-3</v>
      </c>
      <c r="AH5">
        <f>(M5+N5)^2</f>
        <v>5.1892665541176958E-3</v>
      </c>
      <c r="AI5">
        <f>O5^2</f>
        <v>8.5952647757138317E-3</v>
      </c>
    </row>
    <row r="6" spans="1:35" x14ac:dyDescent="0.25">
      <c r="A6" s="3">
        <v>44097</v>
      </c>
      <c r="B6" s="2">
        <f>[1]Change_2!$J6/100</f>
        <v>-3.9999999999999996E-4</v>
      </c>
      <c r="C6">
        <f>[4]contrs_2year_unconv2!A5</f>
        <v>-3.1926680751022401E-4</v>
      </c>
      <c r="D6">
        <f>[4]contrs_2year_unconv2!B5</f>
        <v>-5.66530278949795E-4</v>
      </c>
      <c r="E6">
        <f>[4]contrs_2year_unconv2!C5</f>
        <v>-4.72792197050403E-4</v>
      </c>
      <c r="F6" s="6">
        <f>[4]contrs_2year_unconv2!D5</f>
        <v>-3.8249588769360102E-5</v>
      </c>
      <c r="H6" s="1">
        <f t="shared" si="1"/>
        <v>44075</v>
      </c>
      <c r="I6" s="4">
        <v>44097</v>
      </c>
      <c r="J6">
        <f t="shared" si="2"/>
        <v>-3.9999999999999994E-2</v>
      </c>
      <c r="K6">
        <f t="shared" si="2"/>
        <v>-3.1926680751022403E-2</v>
      </c>
      <c r="L6">
        <f t="shared" si="2"/>
        <v>-5.6653027894979502E-2</v>
      </c>
      <c r="M6">
        <f t="shared" si="2"/>
        <v>-4.7279219705040301E-2</v>
      </c>
      <c r="N6">
        <f t="shared" si="2"/>
        <v>-3.8249588769360102E-3</v>
      </c>
      <c r="O6">
        <f t="shared" si="3"/>
        <v>9.9683887227978218E-2</v>
      </c>
      <c r="Q6">
        <f t="shared" si="4"/>
        <v>-3.9999999999999994E-2</v>
      </c>
      <c r="R6">
        <f t="shared" si="5"/>
        <v>-1.1458536618763997E-3</v>
      </c>
      <c r="S6">
        <f t="shared" si="6"/>
        <v>-2.5872200805833495E-2</v>
      </c>
      <c r="T6">
        <f t="shared" si="7"/>
        <v>-1.6498392615894305E-2</v>
      </c>
      <c r="U6" s="1"/>
      <c r="V6" s="1"/>
      <c r="W6" s="1"/>
      <c r="X6" s="1"/>
      <c r="Y6" s="1"/>
      <c r="Z6" s="1"/>
      <c r="AA6" s="3">
        <v>44097</v>
      </c>
      <c r="AB6">
        <f>J6^2</f>
        <v>1.5999999999999994E-3</v>
      </c>
      <c r="AC6">
        <f>K6^2</f>
        <v>1.0193129437777045E-3</v>
      </c>
      <c r="AD6">
        <f>L6^2</f>
        <v>3.2095655696693258E-3</v>
      </c>
      <c r="AE6">
        <f>M6^2</f>
        <v>2.235324615917471E-3</v>
      </c>
      <c r="AF6">
        <f>N6^2</f>
        <v>1.4630310410251584E-5</v>
      </c>
      <c r="AG6">
        <f>(K6+L6)^2</f>
        <v>7.8463647838105839E-3</v>
      </c>
      <c r="AH6">
        <f>(M6+N6)^2</f>
        <v>2.6116370685385268E-3</v>
      </c>
      <c r="AI6">
        <f>O6^2</f>
        <v>9.9368773728802789E-3</v>
      </c>
    </row>
    <row r="7" spans="1:35" x14ac:dyDescent="0.25">
      <c r="A7" s="3">
        <v>44110</v>
      </c>
      <c r="B7" s="2">
        <f>[1]Change_2!$J7/100</f>
        <v>-2.9999999999999997E-4</v>
      </c>
      <c r="C7">
        <f>[4]contrs_2year_unconv2!A6</f>
        <v>-2.9841348129852201E-4</v>
      </c>
      <c r="D7">
        <f>[4]contrs_2year_unconv2!B6</f>
        <v>-5.7872057723883498E-4</v>
      </c>
      <c r="E7">
        <f>[4]contrs_2year_unconv2!C6</f>
        <v>-2.1586554346438201E-4</v>
      </c>
      <c r="F7">
        <f>[4]contrs_2year_unconv2!D6</f>
        <v>-1.9172283823436299E-4</v>
      </c>
      <c r="H7" s="1">
        <f t="shared" si="1"/>
        <v>44105</v>
      </c>
      <c r="I7" s="4">
        <v>44110</v>
      </c>
      <c r="J7">
        <f t="shared" si="2"/>
        <v>-0.03</v>
      </c>
      <c r="K7">
        <f t="shared" si="2"/>
        <v>-2.9841348129852202E-2</v>
      </c>
      <c r="L7">
        <f t="shared" si="2"/>
        <v>-5.7872057723883499E-2</v>
      </c>
      <c r="M7">
        <f t="shared" si="2"/>
        <v>-2.1586554346438202E-2</v>
      </c>
      <c r="N7">
        <f t="shared" si="2"/>
        <v>-1.91722838234363E-2</v>
      </c>
      <c r="O7">
        <f t="shared" si="3"/>
        <v>9.8472244023610211E-2</v>
      </c>
      <c r="Q7">
        <f t="shared" si="4"/>
        <v>-0.03</v>
      </c>
      <c r="R7">
        <f t="shared" si="5"/>
        <v>9.3947895929380118E-4</v>
      </c>
      <c r="S7">
        <f t="shared" si="6"/>
        <v>-2.7091230634737493E-2</v>
      </c>
      <c r="T7">
        <f t="shared" si="7"/>
        <v>9.1942727427077944E-3</v>
      </c>
      <c r="U7" s="1"/>
      <c r="V7" s="1"/>
      <c r="W7" s="1"/>
      <c r="X7" s="1"/>
      <c r="Y7" s="1"/>
      <c r="Z7" s="1"/>
      <c r="AA7" s="3">
        <v>44110</v>
      </c>
      <c r="AB7">
        <f>J7^2</f>
        <v>8.9999999999999998E-4</v>
      </c>
      <c r="AC7">
        <f>K7^2</f>
        <v>8.9050605820703349E-4</v>
      </c>
      <c r="AD7">
        <f>L7^2</f>
        <v>3.3491750651965038E-3</v>
      </c>
      <c r="AE7">
        <f>M7^2</f>
        <v>4.6597932855173003E-4</v>
      </c>
      <c r="AF7">
        <f>N7^2</f>
        <v>3.6757646700639725E-4</v>
      </c>
      <c r="AG7">
        <f>(K7+L7)^2</f>
        <v>7.693641566462156E-3</v>
      </c>
      <c r="AH7">
        <f>(M7+N7)^2</f>
        <v>1.6612828889580186E-3</v>
      </c>
      <c r="AI7">
        <f>O7^2</f>
        <v>9.6967828430454366E-3</v>
      </c>
    </row>
    <row r="8" spans="1:35" x14ac:dyDescent="0.25">
      <c r="A8" s="3">
        <v>44111</v>
      </c>
      <c r="B8" s="2">
        <f>[1]Change_2!$J8/100</f>
        <v>-2.0000000000000004E-4</v>
      </c>
      <c r="C8">
        <f>[4]contrs_2year_unconv2!A7</f>
        <v>-3.0272386274211101E-4</v>
      </c>
      <c r="D8">
        <f>[4]contrs_2year_unconv2!B7</f>
        <v>-3.30707235788897E-4</v>
      </c>
      <c r="E8">
        <f>[4]contrs_2year_unconv2!C7</f>
        <v>-2.25510193545006E-4</v>
      </c>
      <c r="F8">
        <f>[4]contrs_2year_unconv2!D7</f>
        <v>-3.1414141863721402E-4</v>
      </c>
      <c r="H8" s="1">
        <f t="shared" si="1"/>
        <v>44105</v>
      </c>
      <c r="I8" s="4">
        <v>44111</v>
      </c>
      <c r="J8">
        <f t="shared" si="2"/>
        <v>-2.0000000000000004E-2</v>
      </c>
      <c r="K8">
        <f t="shared" si="2"/>
        <v>-3.02723862742111E-2</v>
      </c>
      <c r="L8">
        <f t="shared" si="2"/>
        <v>-3.3070723578889696E-2</v>
      </c>
      <c r="M8">
        <f t="shared" si="2"/>
        <v>-2.2551019354500601E-2</v>
      </c>
      <c r="N8">
        <f t="shared" si="2"/>
        <v>-3.14141418637214E-2</v>
      </c>
      <c r="O8">
        <f t="shared" si="3"/>
        <v>9.7308271071322783E-2</v>
      </c>
      <c r="Q8">
        <f t="shared" si="4"/>
        <v>-2.0000000000000004E-2</v>
      </c>
      <c r="R8">
        <f t="shared" si="5"/>
        <v>5.0844081493490317E-4</v>
      </c>
      <c r="S8">
        <f t="shared" si="6"/>
        <v>-2.2898964897436896E-3</v>
      </c>
      <c r="T8">
        <f t="shared" si="7"/>
        <v>8.2298077346453953E-3</v>
      </c>
      <c r="U8" s="1"/>
      <c r="V8" s="1"/>
      <c r="W8" s="1"/>
      <c r="X8" s="1"/>
      <c r="Y8" s="1"/>
      <c r="Z8" s="1"/>
      <c r="AA8" s="3">
        <v>44111</v>
      </c>
      <c r="AB8">
        <f>J8^2</f>
        <v>4.0000000000000018E-4</v>
      </c>
      <c r="AC8">
        <f>K8^2</f>
        <v>9.1641737073504465E-4</v>
      </c>
      <c r="AD8">
        <f>L8^2</f>
        <v>1.093672758031331E-3</v>
      </c>
      <c r="AE8">
        <f>M8^2</f>
        <v>5.0854847392706073E-4</v>
      </c>
      <c r="AF8">
        <f>N8^2</f>
        <v>9.8684830903401346E-4</v>
      </c>
      <c r="AG8">
        <f>(K8+L8)^2</f>
        <v>4.0123495658619945E-3</v>
      </c>
      <c r="AH8">
        <f>(M8+N8)^2</f>
        <v>2.9122386253086917E-3</v>
      </c>
      <c r="AI8">
        <f>O8^2</f>
        <v>9.4688996188900341E-3</v>
      </c>
    </row>
    <row r="9" spans="1:35" x14ac:dyDescent="0.25">
      <c r="A9" s="3">
        <v>44119</v>
      </c>
      <c r="B9" s="2">
        <f>[1]Change_2!$J9/100</f>
        <v>-9.9999999999999951E-5</v>
      </c>
      <c r="C9">
        <f>[4]contrs_2year_unconv2!A8</f>
        <v>-3.0258106274614298E-4</v>
      </c>
      <c r="D9">
        <f>[4]contrs_2year_unconv2!B8</f>
        <v>2.57405271444957E-4</v>
      </c>
      <c r="E9">
        <f>[4]contrs_2year_unconv2!C8</f>
        <v>-5.3705358279789199E-4</v>
      </c>
      <c r="F9">
        <f>[4]contrs_2year_unconv2!D8</f>
        <v>-3.3542937206597302E-4</v>
      </c>
      <c r="H9" s="1">
        <f t="shared" si="1"/>
        <v>44105</v>
      </c>
      <c r="I9" s="4">
        <v>44119</v>
      </c>
      <c r="J9">
        <f t="shared" si="2"/>
        <v>-9.999999999999995E-3</v>
      </c>
      <c r="K9">
        <f t="shared" si="2"/>
        <v>-3.0258106274614296E-2</v>
      </c>
      <c r="L9">
        <f t="shared" si="2"/>
        <v>2.5740527144495699E-2</v>
      </c>
      <c r="M9">
        <f t="shared" si="2"/>
        <v>-5.37053582797892E-2</v>
      </c>
      <c r="N9">
        <f t="shared" si="2"/>
        <v>-3.3542937206597304E-2</v>
      </c>
      <c r="O9">
        <f t="shared" si="3"/>
        <v>8.1765874616505113E-2</v>
      </c>
      <c r="Q9">
        <f t="shared" si="4"/>
        <v>-9.999999999999995E-3</v>
      </c>
      <c r="R9">
        <f t="shared" si="5"/>
        <v>5.227208145317068E-4</v>
      </c>
      <c r="S9">
        <f t="shared" si="6"/>
        <v>5.6521354233641706E-2</v>
      </c>
      <c r="T9">
        <f t="shared" si="7"/>
        <v>-2.2924531190643204E-2</v>
      </c>
      <c r="U9" s="1"/>
      <c r="V9" s="1"/>
      <c r="W9" s="1"/>
      <c r="X9" s="1"/>
      <c r="Y9" s="1"/>
      <c r="Z9" s="1"/>
      <c r="AA9" s="3">
        <v>44119</v>
      </c>
      <c r="AB9">
        <f>J9^2</f>
        <v>9.9999999999999896E-5</v>
      </c>
      <c r="AC9">
        <f>K9^2</f>
        <v>9.1555299532585302E-4</v>
      </c>
      <c r="AD9">
        <f>L9^2</f>
        <v>6.6257473767651989E-4</v>
      </c>
      <c r="AE9">
        <f>M9^2</f>
        <v>2.8842655079605226E-3</v>
      </c>
      <c r="AF9">
        <f>N9^2</f>
        <v>1.1251286364457296E-3</v>
      </c>
      <c r="AG9">
        <f>(K9+L9)^2</f>
        <v>2.0408521196883102E-5</v>
      </c>
      <c r="AH9">
        <f>(M9+N9)^2</f>
        <v>7.6122650652798119E-3</v>
      </c>
      <c r="AI9">
        <f>O9^2</f>
        <v>6.6856582518020355E-3</v>
      </c>
    </row>
    <row r="10" spans="1:35" x14ac:dyDescent="0.25">
      <c r="A10" s="3">
        <v>44120</v>
      </c>
      <c r="B10" s="2">
        <f>[1]Change_2!$J10/100</f>
        <v>0</v>
      </c>
      <c r="C10">
        <f>[4]contrs_2year_unconv2!A9</f>
        <v>-2.9765618860808698E-4</v>
      </c>
      <c r="D10">
        <f>[4]contrs_2year_unconv2!B9</f>
        <v>-2.50319963684389E-4</v>
      </c>
      <c r="E10">
        <f>[4]contrs_2year_unconv2!C9</f>
        <v>-2.29256250717421E-4</v>
      </c>
      <c r="F10">
        <f>[4]contrs_2year_unconv2!D9</f>
        <v>-1.61917507906938E-4</v>
      </c>
      <c r="H10" s="1">
        <f t="shared" si="1"/>
        <v>44105</v>
      </c>
      <c r="I10" s="4">
        <v>44120</v>
      </c>
      <c r="J10">
        <f t="shared" si="2"/>
        <v>0</v>
      </c>
      <c r="K10">
        <f t="shared" si="2"/>
        <v>-2.9765618860808699E-2</v>
      </c>
      <c r="L10">
        <f t="shared" si="2"/>
        <v>-2.5031996368438902E-2</v>
      </c>
      <c r="M10">
        <f t="shared" si="2"/>
        <v>-2.29256250717421E-2</v>
      </c>
      <c r="N10">
        <f t="shared" si="2"/>
        <v>-1.61917507906938E-2</v>
      </c>
      <c r="O10">
        <f t="shared" si="3"/>
        <v>9.3914991091683497E-2</v>
      </c>
      <c r="Q10">
        <f t="shared" si="4"/>
        <v>0</v>
      </c>
      <c r="R10">
        <f t="shared" si="5"/>
        <v>1.015208228337304E-3</v>
      </c>
      <c r="S10">
        <f t="shared" si="6"/>
        <v>5.748830720707105E-3</v>
      </c>
      <c r="T10">
        <f t="shared" si="7"/>
        <v>7.8552020174038964E-3</v>
      </c>
      <c r="U10" s="1"/>
      <c r="V10" s="1"/>
      <c r="W10" s="1"/>
      <c r="X10" s="1"/>
      <c r="Y10" s="1"/>
      <c r="Z10" s="1"/>
      <c r="AA10" s="3">
        <v>44120</v>
      </c>
      <c r="AB10">
        <f>J10^2</f>
        <v>0</v>
      </c>
      <c r="AC10">
        <f>K10^2</f>
        <v>8.859920661669306E-4</v>
      </c>
      <c r="AD10">
        <f>L10^2</f>
        <v>6.2660084218953832E-4</v>
      </c>
      <c r="AE10">
        <f>M10^2</f>
        <v>5.2558428493008999E-4</v>
      </c>
      <c r="AF10">
        <f>N10^2</f>
        <v>2.6217279366793332E-4</v>
      </c>
      <c r="AG10">
        <f>(K10+L10)^2</f>
        <v>3.0027786348126688E-3</v>
      </c>
      <c r="AH10">
        <f>(M10+N10)^2</f>
        <v>1.5301690943630825E-3</v>
      </c>
      <c r="AI10">
        <f>O10^2</f>
        <v>8.8200255517509908E-3</v>
      </c>
    </row>
    <row r="11" spans="1:35" x14ac:dyDescent="0.25">
      <c r="A11" s="3">
        <v>44138</v>
      </c>
      <c r="B11" s="2">
        <f>[1]Change_2!$J11/100</f>
        <v>-1.0000000000000002E-4</v>
      </c>
      <c r="C11">
        <f>[4]contrs_2year_unconv2!A10</f>
        <v>-3.2306239222557498E-4</v>
      </c>
      <c r="D11" s="6">
        <f>[4]contrs_2year_unconv2!B10</f>
        <v>6.3057566271366105E-5</v>
      </c>
      <c r="E11">
        <f>[4]contrs_2year_unconv2!C10</f>
        <v>-2.5979784086683198E-4</v>
      </c>
      <c r="F11">
        <f>[4]contrs_2year_unconv2!D10</f>
        <v>-4.8020477527050402E-4</v>
      </c>
      <c r="H11" s="1">
        <f t="shared" si="1"/>
        <v>44136</v>
      </c>
      <c r="I11" s="4">
        <v>44138</v>
      </c>
      <c r="J11">
        <f t="shared" si="2"/>
        <v>-1.0000000000000002E-2</v>
      </c>
      <c r="K11">
        <f t="shared" si="2"/>
        <v>-3.2306239222557501E-2</v>
      </c>
      <c r="L11">
        <f t="shared" si="2"/>
        <v>6.3057566271366109E-3</v>
      </c>
      <c r="M11">
        <f t="shared" si="2"/>
        <v>-2.5979784086683198E-2</v>
      </c>
      <c r="N11">
        <f t="shared" si="2"/>
        <v>-4.8020477527050402E-2</v>
      </c>
      <c r="O11">
        <f t="shared" si="3"/>
        <v>9.0000744209154493E-2</v>
      </c>
      <c r="Q11">
        <f t="shared" si="4"/>
        <v>-1.0000000000000002E-2</v>
      </c>
      <c r="R11">
        <f t="shared" si="5"/>
        <v>-1.5254121334114974E-3</v>
      </c>
      <c r="S11">
        <f t="shared" si="6"/>
        <v>3.7086583716282616E-2</v>
      </c>
      <c r="T11">
        <f t="shared" si="7"/>
        <v>4.8010430024627987E-3</v>
      </c>
      <c r="U11" s="1"/>
      <c r="V11" s="1"/>
      <c r="W11" s="1"/>
      <c r="X11" s="1"/>
      <c r="Y11" s="1"/>
      <c r="Z11" s="1"/>
      <c r="AA11" s="3">
        <v>44138</v>
      </c>
      <c r="AB11">
        <f>J11^2</f>
        <v>1.0000000000000005E-4</v>
      </c>
      <c r="AC11">
        <f>K11^2</f>
        <v>1.0436930927051127E-3</v>
      </c>
      <c r="AD11">
        <f>L11^2</f>
        <v>3.9762566640677288E-5</v>
      </c>
      <c r="AE11">
        <f>M11^2</f>
        <v>6.7494918119067747E-4</v>
      </c>
      <c r="AF11">
        <f>N11^2</f>
        <v>2.3059662619259527E-3</v>
      </c>
      <c r="AG11">
        <f>(K11+L11)^2</f>
        <v>6.7602509519478469E-4</v>
      </c>
      <c r="AH11">
        <f>(M11+N11)^2</f>
        <v>5.476038718901015E-3</v>
      </c>
      <c r="AI11">
        <f>O11^2</f>
        <v>8.1001339582016559E-3</v>
      </c>
    </row>
    <row r="12" spans="1:35" x14ac:dyDescent="0.25">
      <c r="A12" s="3">
        <v>44229</v>
      </c>
      <c r="B12" s="2">
        <f>[1]Change_2!$J12/100</f>
        <v>0</v>
      </c>
      <c r="C12">
        <f>[4]contrs_2year_unconv2!A11</f>
        <v>-2.9174548242326398E-4</v>
      </c>
      <c r="D12">
        <f>[4]contrs_2year_unconv2!B11</f>
        <v>-3.7570657029702403E-4</v>
      </c>
      <c r="E12">
        <f>[4]contrs_2year_unconv2!C11</f>
        <v>-1.1043477904486699E-4</v>
      </c>
      <c r="F12">
        <f>[4]contrs_2year_unconv2!D11</f>
        <v>-2.08531448722615E-4</v>
      </c>
      <c r="H12" s="1">
        <f t="shared" si="1"/>
        <v>44228</v>
      </c>
      <c r="I12" s="4">
        <v>44229</v>
      </c>
      <c r="J12">
        <f t="shared" si="2"/>
        <v>0</v>
      </c>
      <c r="K12">
        <f t="shared" si="2"/>
        <v>-2.9174548242326397E-2</v>
      </c>
      <c r="L12">
        <f t="shared" si="2"/>
        <v>-3.7570657029702401E-2</v>
      </c>
      <c r="M12">
        <f t="shared" si="2"/>
        <v>-1.10434779044867E-2</v>
      </c>
      <c r="N12">
        <f t="shared" si="2"/>
        <v>-2.08531448722615E-2</v>
      </c>
      <c r="O12">
        <f t="shared" si="3"/>
        <v>9.8641828048776997E-2</v>
      </c>
      <c r="Q12">
        <f t="shared" si="4"/>
        <v>0</v>
      </c>
      <c r="R12">
        <f t="shared" si="5"/>
        <v>1.6062788468196067E-3</v>
      </c>
      <c r="S12">
        <f t="shared" si="6"/>
        <v>-6.7898299405563939E-3</v>
      </c>
      <c r="T12">
        <f t="shared" si="7"/>
        <v>1.9737349184659296E-2</v>
      </c>
      <c r="U12" s="1"/>
      <c r="V12" s="1"/>
      <c r="W12" s="1"/>
      <c r="X12" s="1"/>
      <c r="Y12" s="1"/>
      <c r="Z12" s="1"/>
      <c r="AA12" s="3">
        <v>44229</v>
      </c>
      <c r="AB12">
        <f>J12^2</f>
        <v>0</v>
      </c>
      <c r="AC12">
        <f>K12^2</f>
        <v>8.5115426514383019E-4</v>
      </c>
      <c r="AD12">
        <f>L12^2</f>
        <v>1.4115542696435265E-3</v>
      </c>
      <c r="AE12">
        <f>M12^2</f>
        <v>1.2195840422688596E-4</v>
      </c>
      <c r="AF12">
        <f>N12^2</f>
        <v>4.3485365106352608E-4</v>
      </c>
      <c r="AG12">
        <f>(K12+L12)^2</f>
        <v>4.4549224268052596E-3</v>
      </c>
      <c r="AH12">
        <f>(M12+N12)^2</f>
        <v>1.0173945445621721E-3</v>
      </c>
      <c r="AI12">
        <f>O12^2</f>
        <v>9.7302102408044887E-3</v>
      </c>
    </row>
    <row r="13" spans="1:35" x14ac:dyDescent="0.25">
      <c r="A13" s="3">
        <v>44383</v>
      </c>
      <c r="B13" s="2">
        <f>[1]Change_2!$J13/100</f>
        <v>1.9999999999999998E-4</v>
      </c>
      <c r="C13">
        <f>[4]contrs_2year_unconv2!A12</f>
        <v>-3.0618882615112E-4</v>
      </c>
      <c r="D13">
        <f>[4]contrs_2year_unconv2!B12</f>
        <v>3.6082210177863203E-4</v>
      </c>
      <c r="E13">
        <f>[4]contrs_2year_unconv2!C12</f>
        <v>-1.5713772779993101E-4</v>
      </c>
      <c r="F13">
        <f>[4]contrs_2year_unconv2!D12</f>
        <v>-5.2713362569319804E-4</v>
      </c>
      <c r="H13" s="1">
        <f t="shared" si="1"/>
        <v>44378</v>
      </c>
      <c r="I13" s="4">
        <v>44383</v>
      </c>
      <c r="J13">
        <f t="shared" si="2"/>
        <v>1.9999999999999997E-2</v>
      </c>
      <c r="K13">
        <f t="shared" si="2"/>
        <v>-3.0618882615112E-2</v>
      </c>
      <c r="L13">
        <f t="shared" si="2"/>
        <v>3.60822101778632E-2</v>
      </c>
      <c r="M13">
        <f t="shared" si="2"/>
        <v>-1.5713772779993102E-2</v>
      </c>
      <c r="N13">
        <f t="shared" si="2"/>
        <v>-5.2713362569319806E-2</v>
      </c>
      <c r="O13">
        <f t="shared" si="3"/>
        <v>8.2963807786561705E-2</v>
      </c>
      <c r="Q13">
        <f t="shared" si="4"/>
        <v>1.9999999999999997E-2</v>
      </c>
      <c r="R13">
        <f t="shared" si="5"/>
        <v>1.6194447403400369E-4</v>
      </c>
      <c r="S13">
        <f t="shared" si="6"/>
        <v>6.6863037267009207E-2</v>
      </c>
      <c r="T13">
        <f t="shared" si="7"/>
        <v>1.5067054309152894E-2</v>
      </c>
      <c r="U13" s="1"/>
      <c r="V13" s="1"/>
      <c r="W13" s="1"/>
      <c r="X13" s="1"/>
      <c r="Y13" s="1"/>
      <c r="Z13" s="1"/>
      <c r="AA13" s="3">
        <v>44383</v>
      </c>
      <c r="AB13">
        <f>J13^2</f>
        <v>3.9999999999999986E-4</v>
      </c>
      <c r="AC13">
        <f>K13^2</f>
        <v>9.3751597259800787E-4</v>
      </c>
      <c r="AD13">
        <f>L13^2</f>
        <v>1.3019258913194948E-3</v>
      </c>
      <c r="AE13">
        <f>M13^2</f>
        <v>2.4692265498125213E-4</v>
      </c>
      <c r="AF13">
        <f>N13^2</f>
        <v>2.7786985933645663E-3</v>
      </c>
      <c r="AG13">
        <f>(K13+L13)^2</f>
        <v>2.9847948057916969E-5</v>
      </c>
      <c r="AH13">
        <f>(M13+N13)^2</f>
        <v>4.6822728521131885E-3</v>
      </c>
      <c r="AI13">
        <f>O13^2</f>
        <v>6.8829934024455565E-3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-2.8333333333333332E-2</v>
      </c>
      <c r="K15">
        <f t="shared" ref="K15:O15" si="8">AVERAGE(K2:K13)</f>
        <v>-3.0780827089146003E-2</v>
      </c>
      <c r="L15">
        <f t="shared" si="8"/>
        <v>-3.0780827089146007E-2</v>
      </c>
      <c r="M15">
        <f t="shared" si="8"/>
        <v>-3.0780827089145996E-2</v>
      </c>
      <c r="N15">
        <f t="shared" si="8"/>
        <v>-3.0780827089145996E-2</v>
      </c>
      <c r="O15">
        <f t="shared" si="8"/>
        <v>9.4789975023250692E-2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3.0200000000000008E-2</v>
      </c>
      <c r="AC201">
        <f t="shared" ref="AC201:AI201" si="9">SUM(AC1:AC200)</f>
        <v>1.1391646232927549E-2</v>
      </c>
      <c r="AD201">
        <f t="shared" si="9"/>
        <v>2.7424490186198278E-2</v>
      </c>
      <c r="AE201">
        <f t="shared" si="9"/>
        <v>1.4594395238039615E-2</v>
      </c>
      <c r="AF201">
        <f t="shared" si="9"/>
        <v>1.6893336630142867E-2</v>
      </c>
      <c r="AG201">
        <f t="shared" si="9"/>
        <v>6.1555160010131532E-2</v>
      </c>
      <c r="AH201">
        <f t="shared" si="9"/>
        <v>5.4226755469298567E-2</v>
      </c>
      <c r="AI201">
        <f t="shared" si="9"/>
        <v>0.10839446305387185</v>
      </c>
    </row>
    <row r="203" spans="1:35" x14ac:dyDescent="0.25">
      <c r="AC203">
        <f>AC201/$AB$201</f>
        <v>0.3772068289048856</v>
      </c>
      <c r="AD203">
        <f t="shared" ref="AD203:AI203" si="10">AD201/$AB$201</f>
        <v>0.90809570152974406</v>
      </c>
      <c r="AE203">
        <f t="shared" si="10"/>
        <v>0.48325812046488781</v>
      </c>
      <c r="AF203">
        <f t="shared" si="10"/>
        <v>0.55938200762062462</v>
      </c>
      <c r="AG203">
        <f t="shared" si="10"/>
        <v>2.0382503314613083</v>
      </c>
      <c r="AH203">
        <f t="shared" si="10"/>
        <v>1.7955879294469719</v>
      </c>
      <c r="AI203">
        <f t="shared" si="10"/>
        <v>3.5892206309229078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R2" sqref="R2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[1]Change_2!$N2/100</f>
        <v>-6.9999999999999956E-4</v>
      </c>
      <c r="C2">
        <f>[5]contrs_3year_unconv2!A1</f>
        <v>-3.6213284317612097E-4</v>
      </c>
      <c r="D2">
        <f>[5]contrs_3year_unconv2!B1</f>
        <v>-9.0521660751578196E-4</v>
      </c>
      <c r="E2" s="6">
        <f>[5]contrs_3year_unconv2!C1</f>
        <v>-4.2212483265468199E-5</v>
      </c>
      <c r="F2">
        <f>[5]contrs_3year_unconv2!D1</f>
        <v>-4.4487183385628697E-4</v>
      </c>
      <c r="H2" s="1">
        <f>EOMONTH(I2,-1)+1</f>
        <v>43891</v>
      </c>
      <c r="I2" s="3">
        <v>43906</v>
      </c>
      <c r="J2">
        <f>B2*100</f>
        <v>-6.9999999999999951E-2</v>
      </c>
      <c r="K2">
        <f>C2*100</f>
        <v>-3.6213284317612095E-2</v>
      </c>
      <c r="L2">
        <f>D2*100</f>
        <v>-9.0521660751578192E-2</v>
      </c>
      <c r="M2">
        <f>E2*100</f>
        <v>-4.2212483265468203E-3</v>
      </c>
      <c r="N2">
        <f>F2*100</f>
        <v>-4.4487183385628695E-2</v>
      </c>
      <c r="O2">
        <f>J2-K2-L2-M2-N2</f>
        <v>0.10544337678136585</v>
      </c>
      <c r="Q2">
        <f>J2</f>
        <v>-6.9999999999999951E-2</v>
      </c>
      <c r="R2">
        <f>K2-K$15</f>
        <v>4.3845549670027684E-3</v>
      </c>
      <c r="S2">
        <f t="shared" ref="S2:T2" si="0">L2-L$15</f>
        <v>-4.9923821466963315E-2</v>
      </c>
      <c r="T2">
        <f t="shared" si="0"/>
        <v>3.6376590958068042E-2</v>
      </c>
      <c r="U2" s="1"/>
      <c r="V2" s="1"/>
      <c r="W2" s="1"/>
      <c r="X2" s="1"/>
      <c r="Y2" s="1"/>
      <c r="Z2" s="1"/>
      <c r="AA2" s="3">
        <v>43906</v>
      </c>
      <c r="AB2">
        <f>J2^2</f>
        <v>4.8999999999999929E-3</v>
      </c>
      <c r="AC2">
        <f>K2^2</f>
        <v>1.3114019610682101E-3</v>
      </c>
      <c r="AD2">
        <f>L2^2</f>
        <v>8.1941710652238126E-3</v>
      </c>
      <c r="AE2">
        <f>M2^2</f>
        <v>1.7818937434374332E-5</v>
      </c>
      <c r="AF2">
        <f>N2^2</f>
        <v>1.9791094855865577E-3</v>
      </c>
      <c r="AG2">
        <f>(K2+L2)^2</f>
        <v>1.6061746301690678E-2</v>
      </c>
      <c r="AH2">
        <f>(M2+N2)^2</f>
        <v>2.3725113198596656E-3</v>
      </c>
      <c r="AI2">
        <f>O2^2</f>
        <v>1.1118305707057083E-2</v>
      </c>
    </row>
    <row r="3" spans="1:35" x14ac:dyDescent="0.25">
      <c r="A3" s="3">
        <v>43909</v>
      </c>
      <c r="B3" s="2">
        <f>[1]Change_2!$N3/100</f>
        <v>-2.1000000000000003E-3</v>
      </c>
      <c r="C3">
        <f>[5]contrs_3year_unconv2!A2</f>
        <v>-4.2603107054130798E-4</v>
      </c>
      <c r="D3">
        <f>[5]contrs_3year_unconv2!B2</f>
        <v>-1.13606444805843E-3</v>
      </c>
      <c r="E3">
        <f>[5]contrs_3year_unconv2!C2</f>
        <v>-6.6416724142845504E-4</v>
      </c>
      <c r="F3">
        <f>[5]contrs_3year_unconv2!D2</f>
        <v>-1.24189899001263E-3</v>
      </c>
      <c r="H3" s="1">
        <f t="shared" ref="H3:H13" si="1">EOMONTH(I3,-1)+1</f>
        <v>43891</v>
      </c>
      <c r="I3" s="3">
        <v>43909</v>
      </c>
      <c r="J3">
        <f t="shared" ref="J3:N13" si="2">B3*100</f>
        <v>-0.21000000000000002</v>
      </c>
      <c r="K3">
        <f t="shared" si="2"/>
        <v>-4.2603107054130798E-2</v>
      </c>
      <c r="L3">
        <f t="shared" si="2"/>
        <v>-0.113606444805843</v>
      </c>
      <c r="M3">
        <f t="shared" si="2"/>
        <v>-6.641672414284551E-2</v>
      </c>
      <c r="N3">
        <f t="shared" si="2"/>
        <v>-0.124189899001263</v>
      </c>
      <c r="O3">
        <f t="shared" ref="O3:O13" si="3">J3-K3-L3-M3-N3</f>
        <v>0.13681617500408227</v>
      </c>
      <c r="Q3">
        <f t="shared" ref="Q3:Q13" si="4">J3</f>
        <v>-0.21000000000000002</v>
      </c>
      <c r="R3">
        <f t="shared" ref="R3:R13" si="5">K3-K$15</f>
        <v>-2.0052677695159352E-3</v>
      </c>
      <c r="S3">
        <f t="shared" ref="S3:S13" si="6">L3-L$15</f>
        <v>-7.300860552122812E-2</v>
      </c>
      <c r="T3">
        <f t="shared" ref="T3:T13" si="7">M3-M$15</f>
        <v>-2.5818884858230647E-2</v>
      </c>
      <c r="U3" s="1"/>
      <c r="V3" s="1"/>
      <c r="W3" s="1"/>
      <c r="X3" s="1"/>
      <c r="Y3" s="1"/>
      <c r="Z3" s="1"/>
      <c r="AA3" s="3">
        <v>43909</v>
      </c>
      <c r="AB3">
        <f>J3^2</f>
        <v>4.4100000000000007E-2</v>
      </c>
      <c r="AC3">
        <f>K3^2</f>
        <v>1.8150247306657295E-3</v>
      </c>
      <c r="AD3">
        <f>L3^2</f>
        <v>1.2906424301423053E-2</v>
      </c>
      <c r="AE3">
        <f>M3^2</f>
        <v>4.4111812458668374E-3</v>
      </c>
      <c r="AF3">
        <f>N3^2</f>
        <v>1.5423131013943903E-2</v>
      </c>
      <c r="AG3">
        <f>(K3+L3)^2</f>
        <v>2.4401424092293848E-2</v>
      </c>
      <c r="AH3">
        <f>(M3+N3)^2</f>
        <v>3.6330884786400203E-2</v>
      </c>
      <c r="AI3">
        <f>O3^2</f>
        <v>1.8718665742747668E-2</v>
      </c>
    </row>
    <row r="4" spans="1:35" x14ac:dyDescent="0.25">
      <c r="A4" s="3">
        <v>44088</v>
      </c>
      <c r="B4" s="2">
        <f>[1]Change_2!$N4/100</f>
        <v>-1.999999999999999E-4</v>
      </c>
      <c r="C4">
        <f>[5]contrs_3year_unconv2!A3</f>
        <v>-4.3344164875087199E-4</v>
      </c>
      <c r="D4">
        <f>[5]contrs_3year_unconv2!B3</f>
        <v>-4.56961713594394E-4</v>
      </c>
      <c r="E4">
        <f>[5]contrs_3year_unconv2!C3</f>
        <v>-6.0031234522765601E-4</v>
      </c>
      <c r="F4" s="6">
        <f>[5]contrs_3year_unconv2!D3</f>
        <v>7.9898807505935399E-6</v>
      </c>
      <c r="H4" s="1">
        <f t="shared" si="1"/>
        <v>44075</v>
      </c>
      <c r="I4" s="3">
        <v>44088</v>
      </c>
      <c r="J4">
        <f t="shared" si="2"/>
        <v>-1.999999999999999E-2</v>
      </c>
      <c r="K4">
        <f t="shared" si="2"/>
        <v>-4.3344164875087202E-2</v>
      </c>
      <c r="L4">
        <f t="shared" si="2"/>
        <v>-4.5696171359439403E-2</v>
      </c>
      <c r="M4">
        <f t="shared" si="2"/>
        <v>-6.0031234522765604E-2</v>
      </c>
      <c r="N4">
        <f t="shared" si="2"/>
        <v>7.9898807505935396E-4</v>
      </c>
      <c r="O4">
        <f t="shared" si="3"/>
        <v>0.12827258268223288</v>
      </c>
      <c r="Q4">
        <f t="shared" si="4"/>
        <v>-1.999999999999999E-2</v>
      </c>
      <c r="R4">
        <f t="shared" si="5"/>
        <v>-2.7463255904723385E-3</v>
      </c>
      <c r="S4">
        <f t="shared" si="6"/>
        <v>-5.0983320748245256E-3</v>
      </c>
      <c r="T4">
        <f t="shared" si="7"/>
        <v>-1.9433395238150741E-2</v>
      </c>
      <c r="U4" s="1"/>
      <c r="V4" s="1"/>
      <c r="W4" s="1"/>
      <c r="X4" s="1"/>
      <c r="Y4" s="1"/>
      <c r="Z4" s="1"/>
      <c r="AA4" s="3">
        <v>44088</v>
      </c>
      <c r="AB4">
        <f>J4^2</f>
        <v>3.9999999999999959E-4</v>
      </c>
      <c r="AC4">
        <f>K4^2</f>
        <v>1.8787166287187432E-3</v>
      </c>
      <c r="AD4">
        <f>L4^2</f>
        <v>2.08814007691125E-3</v>
      </c>
      <c r="AE4">
        <f>M4^2</f>
        <v>3.6037491183272849E-3</v>
      </c>
      <c r="AF4">
        <f>N4^2</f>
        <v>6.3838194408705184E-7</v>
      </c>
      <c r="AG4">
        <f>(K4+L4)^2</f>
        <v>7.9281814767575513E-3</v>
      </c>
      <c r="AH4">
        <f>(M4+N4)^2</f>
        <v>3.5084590192418098E-3</v>
      </c>
      <c r="AI4">
        <f>O4^2</f>
        <v>1.645385546797027E-2</v>
      </c>
    </row>
    <row r="5" spans="1:35" x14ac:dyDescent="0.25">
      <c r="A5" s="3">
        <v>44096</v>
      </c>
      <c r="B5" s="2">
        <f>[1]Change_2!$N5/100</f>
        <v>-4.0000000000000007E-4</v>
      </c>
      <c r="C5">
        <f>[5]contrs_3year_unconv2!A4</f>
        <v>-3.6213609697753499E-4</v>
      </c>
      <c r="D5">
        <f>[5]contrs_3year_unconv2!B4</f>
        <v>-3.6827823431224098E-4</v>
      </c>
      <c r="E5">
        <f>[5]contrs_3year_unconv2!C4</f>
        <v>-6.7369000791510098E-4</v>
      </c>
      <c r="F5">
        <f>[5]contrs_3year_unconv2!D4</f>
        <v>-2.6932154734164401E-4</v>
      </c>
      <c r="H5" s="1">
        <f t="shared" si="1"/>
        <v>44075</v>
      </c>
      <c r="I5" s="3">
        <v>44096</v>
      </c>
      <c r="J5">
        <f t="shared" si="2"/>
        <v>-4.0000000000000008E-2</v>
      </c>
      <c r="K5">
        <f t="shared" si="2"/>
        <v>-3.6213609697753502E-2</v>
      </c>
      <c r="L5">
        <f t="shared" si="2"/>
        <v>-3.6827823431224101E-2</v>
      </c>
      <c r="M5">
        <f t="shared" si="2"/>
        <v>-6.7369000791510092E-2</v>
      </c>
      <c r="N5">
        <f t="shared" si="2"/>
        <v>-2.6932154734164399E-2</v>
      </c>
      <c r="O5">
        <f t="shared" si="3"/>
        <v>0.12734258865465209</v>
      </c>
      <c r="Q5">
        <f t="shared" si="4"/>
        <v>-4.0000000000000008E-2</v>
      </c>
      <c r="R5">
        <f t="shared" si="5"/>
        <v>4.3842295868613615E-3</v>
      </c>
      <c r="S5">
        <f t="shared" si="6"/>
        <v>3.7700158533907763E-3</v>
      </c>
      <c r="T5">
        <f t="shared" si="7"/>
        <v>-2.6771161506895229E-2</v>
      </c>
      <c r="U5" s="1"/>
      <c r="V5" s="1"/>
      <c r="W5" s="1"/>
      <c r="X5" s="1"/>
      <c r="Y5" s="1"/>
      <c r="Z5" s="1"/>
      <c r="AA5" s="3">
        <v>44096</v>
      </c>
      <c r="AB5">
        <f>J5^2</f>
        <v>1.6000000000000007E-3</v>
      </c>
      <c r="AC5">
        <f>K5^2</f>
        <v>1.3114255273412264E-3</v>
      </c>
      <c r="AD5">
        <f>L5^2</f>
        <v>1.356288578681419E-3</v>
      </c>
      <c r="AE5">
        <f>M5^2</f>
        <v>4.5385822676464876E-3</v>
      </c>
      <c r="AF5">
        <f>N5^2</f>
        <v>7.2534095862497388E-4</v>
      </c>
      <c r="AG5">
        <f>(K5+L5)^2</f>
        <v>5.3350509535349056E-3</v>
      </c>
      <c r="AH5">
        <f>(M5+N5)^2</f>
        <v>8.8927079334774478E-3</v>
      </c>
      <c r="AI5">
        <f>O5^2</f>
        <v>1.6216134885267929E-2</v>
      </c>
    </row>
    <row r="6" spans="1:35" x14ac:dyDescent="0.25">
      <c r="A6" s="3">
        <v>44097</v>
      </c>
      <c r="B6" s="2">
        <f>[1]Change_2!$N6/100</f>
        <v>-4.999999999999999E-4</v>
      </c>
      <c r="C6">
        <f>[5]contrs_3year_unconv2!A5</f>
        <v>-3.8387785884223298E-4</v>
      </c>
      <c r="D6">
        <f>[5]contrs_3year_unconv2!B5</f>
        <v>-7.1457911673784304E-4</v>
      </c>
      <c r="E6">
        <f>[5]contrs_3year_unconv2!C5</f>
        <v>-6.3695798490702004E-4</v>
      </c>
      <c r="F6" s="6">
        <f>[5]contrs_3year_unconv2!D5</f>
        <v>2.00224634865705E-5</v>
      </c>
      <c r="H6" s="1">
        <f t="shared" si="1"/>
        <v>44075</v>
      </c>
      <c r="I6" s="3">
        <v>44097</v>
      </c>
      <c r="J6">
        <f t="shared" si="2"/>
        <v>-4.9999999999999989E-2</v>
      </c>
      <c r="K6">
        <f t="shared" si="2"/>
        <v>-3.8387785884223299E-2</v>
      </c>
      <c r="L6">
        <f t="shared" si="2"/>
        <v>-7.1457911673784305E-2</v>
      </c>
      <c r="M6">
        <f t="shared" si="2"/>
        <v>-6.3695798490702005E-2</v>
      </c>
      <c r="N6">
        <f t="shared" si="2"/>
        <v>2.0022463486570499E-3</v>
      </c>
      <c r="O6">
        <f t="shared" si="3"/>
        <v>0.12153924970005257</v>
      </c>
      <c r="Q6">
        <f t="shared" si="4"/>
        <v>-4.9999999999999989E-2</v>
      </c>
      <c r="R6">
        <f t="shared" si="5"/>
        <v>2.2100534003915637E-3</v>
      </c>
      <c r="S6">
        <f t="shared" si="6"/>
        <v>-3.0860072389169428E-2</v>
      </c>
      <c r="T6">
        <f t="shared" si="7"/>
        <v>-2.3097959206087142E-2</v>
      </c>
      <c r="U6" s="1"/>
      <c r="V6" s="1"/>
      <c r="W6" s="1"/>
      <c r="X6" s="1"/>
      <c r="Y6" s="1"/>
      <c r="Z6" s="1"/>
      <c r="AA6" s="3">
        <v>44097</v>
      </c>
      <c r="AB6">
        <f>J6^2</f>
        <v>2.4999999999999988E-3</v>
      </c>
      <c r="AC6">
        <f>K6^2</f>
        <v>1.4736221050929736E-3</v>
      </c>
      <c r="AD6">
        <f>L6^2</f>
        <v>5.1062331407783594E-3</v>
      </c>
      <c r="AE6">
        <f>M6^2</f>
        <v>4.0571547453681156E-3</v>
      </c>
      <c r="AF6">
        <f>N6^2</f>
        <v>4.0089904407104888E-6</v>
      </c>
      <c r="AG6">
        <f>(K6+L6)^2</f>
        <v>1.2066077272005277E-2</v>
      </c>
      <c r="AH6">
        <f>(M6+N6)^2</f>
        <v>3.8060943759032199E-3</v>
      </c>
      <c r="AI6">
        <f>O6^2</f>
        <v>1.477178921765173E-2</v>
      </c>
    </row>
    <row r="7" spans="1:35" x14ac:dyDescent="0.25">
      <c r="A7" s="3">
        <v>44110</v>
      </c>
      <c r="B7" s="2">
        <f>[1]Change_2!$N7/100</f>
        <v>-4.0000000000000007E-4</v>
      </c>
      <c r="C7">
        <f>[5]contrs_3year_unconv2!A6</f>
        <v>-4.2409849611643502E-4</v>
      </c>
      <c r="D7">
        <f>[5]contrs_3year_unconv2!B6</f>
        <v>-7.2911956849409704E-4</v>
      </c>
      <c r="E7">
        <f>[5]contrs_3year_unconv2!C6</f>
        <v>-2.7725740669619402E-4</v>
      </c>
      <c r="F7">
        <f>[5]contrs_3year_unconv2!D6</f>
        <v>-2.2252114587356699E-4</v>
      </c>
      <c r="H7" s="1">
        <f t="shared" si="1"/>
        <v>44105</v>
      </c>
      <c r="I7" s="3">
        <v>44110</v>
      </c>
      <c r="J7">
        <f t="shared" si="2"/>
        <v>-4.0000000000000008E-2</v>
      </c>
      <c r="K7">
        <f t="shared" si="2"/>
        <v>-4.2409849611643499E-2</v>
      </c>
      <c r="L7">
        <f t="shared" si="2"/>
        <v>-7.2911956849409709E-2</v>
      </c>
      <c r="M7">
        <f t="shared" si="2"/>
        <v>-2.77257406696194E-2</v>
      </c>
      <c r="N7">
        <f t="shared" si="2"/>
        <v>-2.2252114587356698E-2</v>
      </c>
      <c r="O7">
        <f t="shared" si="3"/>
        <v>0.12529966171802931</v>
      </c>
      <c r="Q7">
        <f t="shared" si="4"/>
        <v>-4.0000000000000008E-2</v>
      </c>
      <c r="R7">
        <f t="shared" si="5"/>
        <v>-1.8120103270286361E-3</v>
      </c>
      <c r="S7">
        <f t="shared" si="6"/>
        <v>-3.2314117564794832E-2</v>
      </c>
      <c r="T7">
        <f t="shared" si="7"/>
        <v>1.2872098614995463E-2</v>
      </c>
      <c r="U7" s="1"/>
      <c r="V7" s="1"/>
      <c r="W7" s="1"/>
      <c r="X7" s="1"/>
      <c r="Y7" s="1"/>
      <c r="Z7" s="1"/>
      <c r="AA7" s="3">
        <v>44110</v>
      </c>
      <c r="AB7">
        <f>J7^2</f>
        <v>1.6000000000000007E-3</v>
      </c>
      <c r="AC7">
        <f>K7^2</f>
        <v>1.7985953440822183E-3</v>
      </c>
      <c r="AD7">
        <f>L7^2</f>
        <v>5.3161534516101838E-3</v>
      </c>
      <c r="AE7">
        <f>M7^2</f>
        <v>7.687166956789872E-4</v>
      </c>
      <c r="AF7">
        <f>N7^2</f>
        <v>4.9515660360885275E-4</v>
      </c>
      <c r="AG7">
        <f>(K7+L7)^2</f>
        <v>1.3299119045440613E-2</v>
      </c>
      <c r="AH7">
        <f>(M7+N7)^2</f>
        <v>2.4977860160872532E-3</v>
      </c>
      <c r="AI7">
        <f>O7^2</f>
        <v>1.5700005226652578E-2</v>
      </c>
    </row>
    <row r="8" spans="1:35" x14ac:dyDescent="0.25">
      <c r="A8" s="3">
        <v>44111</v>
      </c>
      <c r="B8" s="2">
        <f>[1]Change_2!$N8/100</f>
        <v>-2.9999999999999997E-4</v>
      </c>
      <c r="C8">
        <f>[5]contrs_3year_unconv2!A7</f>
        <v>-4.1578489248332302E-4</v>
      </c>
      <c r="D8">
        <f>[5]contrs_3year_unconv2!B7</f>
        <v>-4.3329202262489599E-4</v>
      </c>
      <c r="E8">
        <f>[5]contrs_3year_unconv2!C7</f>
        <v>-2.9076003930445302E-4</v>
      </c>
      <c r="F8">
        <f>[5]contrs_3year_unconv2!D7</f>
        <v>-4.1598707200177199E-4</v>
      </c>
      <c r="H8" s="1">
        <f t="shared" si="1"/>
        <v>44105</v>
      </c>
      <c r="I8" s="3">
        <v>44111</v>
      </c>
      <c r="J8">
        <f t="shared" si="2"/>
        <v>-0.03</v>
      </c>
      <c r="K8">
        <f t="shared" si="2"/>
        <v>-4.1578489248332302E-2</v>
      </c>
      <c r="L8">
        <f t="shared" si="2"/>
        <v>-4.3329202262489597E-2</v>
      </c>
      <c r="M8">
        <f t="shared" si="2"/>
        <v>-2.90760039304453E-2</v>
      </c>
      <c r="N8">
        <f t="shared" si="2"/>
        <v>-4.15987072001772E-2</v>
      </c>
      <c r="O8">
        <f t="shared" si="3"/>
        <v>0.12558240264144441</v>
      </c>
      <c r="Q8">
        <f t="shared" si="4"/>
        <v>-0.03</v>
      </c>
      <c r="R8">
        <f t="shared" si="5"/>
        <v>-9.8064996371743929E-4</v>
      </c>
      <c r="S8">
        <f t="shared" si="6"/>
        <v>-2.7313629778747198E-3</v>
      </c>
      <c r="T8">
        <f t="shared" si="7"/>
        <v>1.1521835354169563E-2</v>
      </c>
      <c r="U8" s="1"/>
      <c r="V8" s="1"/>
      <c r="W8" s="1"/>
      <c r="X8" s="1"/>
      <c r="Y8" s="1"/>
      <c r="Z8" s="1"/>
      <c r="AA8" s="3">
        <v>44111</v>
      </c>
      <c r="AB8">
        <f>J8^2</f>
        <v>8.9999999999999998E-4</v>
      </c>
      <c r="AC8">
        <f>K8^2</f>
        <v>1.728770768173685E-3</v>
      </c>
      <c r="AD8">
        <f>L8^2</f>
        <v>1.8774197687037337E-3</v>
      </c>
      <c r="AE8">
        <f>M8^2</f>
        <v>8.454140045632705E-4</v>
      </c>
      <c r="AF8">
        <f>N8^2</f>
        <v>1.7304524407260745E-3</v>
      </c>
      <c r="AG8">
        <f>(K8+L8)^2</f>
        <v>7.2093160776968961E-3</v>
      </c>
      <c r="AH8">
        <f>(M8+N8)^2</f>
        <v>4.9949147933969363E-3</v>
      </c>
      <c r="AI8">
        <f>O8^2</f>
        <v>1.5770939853197864E-2</v>
      </c>
    </row>
    <row r="9" spans="1:35" x14ac:dyDescent="0.25">
      <c r="A9" s="3">
        <v>44119</v>
      </c>
      <c r="B9" s="2">
        <f>[1]Change_2!$N9/100</f>
        <v>-1.0000000000000009E-4</v>
      </c>
      <c r="C9">
        <f>[5]contrs_3year_unconv2!A8</f>
        <v>-4.1606031649876898E-4</v>
      </c>
      <c r="D9">
        <f>[5]contrs_3year_unconv2!B8</f>
        <v>2.6820201270744002E-4</v>
      </c>
      <c r="E9">
        <f>[5]contrs_3year_unconv2!C8</f>
        <v>-7.2692474112860401E-4</v>
      </c>
      <c r="F9">
        <f>[5]contrs_3year_unconv2!D8</f>
        <v>-4.4962978875208898E-4</v>
      </c>
      <c r="H9" s="1">
        <f t="shared" si="1"/>
        <v>44105</v>
      </c>
      <c r="I9" s="3">
        <v>44119</v>
      </c>
      <c r="J9">
        <f t="shared" si="2"/>
        <v>-1.0000000000000009E-2</v>
      </c>
      <c r="K9">
        <f t="shared" si="2"/>
        <v>-4.1606031649876897E-2</v>
      </c>
      <c r="L9">
        <f t="shared" si="2"/>
        <v>2.6820201270744002E-2</v>
      </c>
      <c r="M9">
        <f t="shared" si="2"/>
        <v>-7.2692474112860395E-2</v>
      </c>
      <c r="N9">
        <f t="shared" si="2"/>
        <v>-4.4962978875208899E-2</v>
      </c>
      <c r="O9">
        <f t="shared" si="3"/>
        <v>0.12244128336720217</v>
      </c>
      <c r="Q9">
        <f t="shared" si="4"/>
        <v>-1.0000000000000009E-2</v>
      </c>
      <c r="R9">
        <f t="shared" si="5"/>
        <v>-1.0081923652620339E-3</v>
      </c>
      <c r="S9">
        <f t="shared" si="6"/>
        <v>6.7418040555358882E-2</v>
      </c>
      <c r="T9">
        <f t="shared" si="7"/>
        <v>-3.2094634828245532E-2</v>
      </c>
      <c r="U9" s="1"/>
      <c r="V9" s="1"/>
      <c r="W9" s="1"/>
      <c r="X9" s="1"/>
      <c r="Y9" s="1"/>
      <c r="Z9" s="1"/>
      <c r="AA9" s="3">
        <v>44119</v>
      </c>
      <c r="AB9">
        <f>J9^2</f>
        <v>1.0000000000000018E-4</v>
      </c>
      <c r="AC9">
        <f>K9^2</f>
        <v>1.731061869650558E-3</v>
      </c>
      <c r="AD9">
        <f>L9^2</f>
        <v>7.1932319620321818E-4</v>
      </c>
      <c r="AE9">
        <f>M9^2</f>
        <v>5.284195792648879E-3</v>
      </c>
      <c r="AF9">
        <f>N9^2</f>
        <v>2.0216694693324815E-3</v>
      </c>
      <c r="AG9">
        <f>(K9+L9)^2</f>
        <v>2.1862078000048921E-4</v>
      </c>
      <c r="AH9">
        <f>(M9+N9)^2</f>
        <v>1.3842805617827782E-2</v>
      </c>
      <c r="AI9">
        <f>O9^2</f>
        <v>1.4991867872607499E-2</v>
      </c>
    </row>
    <row r="10" spans="1:35" x14ac:dyDescent="0.25">
      <c r="A10" s="3">
        <v>44120</v>
      </c>
      <c r="B10" s="2">
        <f>[1]Change_2!$N10/100</f>
        <v>0</v>
      </c>
      <c r="C10">
        <f>[5]contrs_3year_unconv2!A9</f>
        <v>-4.25559116561497E-4</v>
      </c>
      <c r="D10">
        <f>[5]contrs_3year_unconv2!B9</f>
        <v>-3.3740698157521401E-4</v>
      </c>
      <c r="E10">
        <f>[5]contrs_3year_unconv2!C9</f>
        <v>-2.9600456692399602E-4</v>
      </c>
      <c r="F10">
        <f>[5]contrs_3year_unconv2!D9</f>
        <v>-1.7541787269087999E-4</v>
      </c>
      <c r="H10" s="1">
        <f t="shared" si="1"/>
        <v>44105</v>
      </c>
      <c r="I10" s="3">
        <v>44120</v>
      </c>
      <c r="J10">
        <f t="shared" si="2"/>
        <v>0</v>
      </c>
      <c r="K10">
        <f t="shared" si="2"/>
        <v>-4.2555911656149699E-2</v>
      </c>
      <c r="L10">
        <f t="shared" si="2"/>
        <v>-3.3740698157521398E-2</v>
      </c>
      <c r="M10">
        <f t="shared" si="2"/>
        <v>-2.9600456692399604E-2</v>
      </c>
      <c r="N10">
        <f t="shared" si="2"/>
        <v>-1.7541787269087998E-2</v>
      </c>
      <c r="O10">
        <f t="shared" si="3"/>
        <v>0.1234388537751587</v>
      </c>
      <c r="Q10">
        <f t="shared" si="4"/>
        <v>0</v>
      </c>
      <c r="R10">
        <f t="shared" si="5"/>
        <v>-1.9580723715348358E-3</v>
      </c>
      <c r="S10">
        <f t="shared" si="6"/>
        <v>6.8571411270934787E-3</v>
      </c>
      <c r="T10">
        <f t="shared" si="7"/>
        <v>1.0997382592215259E-2</v>
      </c>
      <c r="U10" s="1"/>
      <c r="V10" s="1"/>
      <c r="W10" s="1"/>
      <c r="X10" s="1"/>
      <c r="Y10" s="1"/>
      <c r="Z10" s="1"/>
      <c r="AA10" s="3">
        <v>44120</v>
      </c>
      <c r="AB10">
        <f>J10^2</f>
        <v>0</v>
      </c>
      <c r="AC10">
        <f>K10^2</f>
        <v>1.8110056168860178E-3</v>
      </c>
      <c r="AD10">
        <f>L10^2</f>
        <v>1.138434712156968E-3</v>
      </c>
      <c r="AE10">
        <f>M10^2</f>
        <v>8.7618703639862452E-4</v>
      </c>
      <c r="AF10">
        <f>N10^2</f>
        <v>3.0771430059393776E-4</v>
      </c>
      <c r="AG10">
        <f>(K10+L10)^2</f>
        <v>5.821172669059572E-3</v>
      </c>
      <c r="AH10">
        <f>(M10+N10)^2</f>
        <v>2.222391165724414E-3</v>
      </c>
      <c r="AI10">
        <f>O10^2</f>
        <v>1.5237150621325012E-2</v>
      </c>
    </row>
    <row r="11" spans="1:35" x14ac:dyDescent="0.25">
      <c r="A11" s="3">
        <v>44138</v>
      </c>
      <c r="B11" s="2">
        <f>[1]Change_2!$N11/100</f>
        <v>-9.9999999999999951E-5</v>
      </c>
      <c r="C11">
        <f>[5]contrs_3year_unconv2!A10</f>
        <v>-3.7655716407489399E-4</v>
      </c>
      <c r="D11" s="6">
        <f>[5]contrs_3year_unconv2!B10</f>
        <v>3.6386238883757997E-5</v>
      </c>
      <c r="E11">
        <f>[5]contrs_3year_unconv2!C10</f>
        <v>-3.38763181037744E-4</v>
      </c>
      <c r="F11">
        <f>[5]contrs_3year_unconv2!D10</f>
        <v>-6.78427634384487E-4</v>
      </c>
      <c r="H11" s="1">
        <f t="shared" si="1"/>
        <v>44136</v>
      </c>
      <c r="I11" s="3">
        <v>44138</v>
      </c>
      <c r="J11">
        <f t="shared" si="2"/>
        <v>-9.999999999999995E-3</v>
      </c>
      <c r="K11">
        <f t="shared" si="2"/>
        <v>-3.7655716407489402E-2</v>
      </c>
      <c r="L11">
        <f t="shared" si="2"/>
        <v>3.6386238883757997E-3</v>
      </c>
      <c r="M11">
        <f t="shared" si="2"/>
        <v>-3.3876318103774401E-2</v>
      </c>
      <c r="N11">
        <f t="shared" si="2"/>
        <v>-6.7842763438448694E-2</v>
      </c>
      <c r="O11">
        <f t="shared" si="3"/>
        <v>0.12573617406133669</v>
      </c>
      <c r="Q11">
        <f t="shared" si="4"/>
        <v>-9.999999999999995E-3</v>
      </c>
      <c r="R11">
        <f t="shared" si="5"/>
        <v>2.9421228771254609E-3</v>
      </c>
      <c r="S11">
        <f t="shared" si="6"/>
        <v>4.4236463172990674E-2</v>
      </c>
      <c r="T11">
        <f t="shared" si="7"/>
        <v>6.7215211808404618E-3</v>
      </c>
      <c r="U11" s="1"/>
      <c r="V11" s="1"/>
      <c r="W11" s="1"/>
      <c r="X11" s="1"/>
      <c r="Y11" s="1"/>
      <c r="Z11" s="1"/>
      <c r="AA11" s="3">
        <v>44138</v>
      </c>
      <c r="AB11">
        <f>J11^2</f>
        <v>9.9999999999999896E-5</v>
      </c>
      <c r="AC11">
        <f>K11^2</f>
        <v>1.4179529781612665E-3</v>
      </c>
      <c r="AD11">
        <f>L11^2</f>
        <v>1.3239583801059024E-5</v>
      </c>
      <c r="AE11">
        <f>M11^2</f>
        <v>1.1476049282681132E-3</v>
      </c>
      <c r="AF11">
        <f>N11^2</f>
        <v>4.6026405509653106E-3</v>
      </c>
      <c r="AG11">
        <f>(K11+L11)^2</f>
        <v>1.1571625834539349E-3</v>
      </c>
      <c r="AH11">
        <f>(M11+N11)^2</f>
        <v>1.0346771549793431E-2</v>
      </c>
      <c r="AI11">
        <f>O11^2</f>
        <v>1.5809585467582758E-2</v>
      </c>
    </row>
    <row r="12" spans="1:35" x14ac:dyDescent="0.25">
      <c r="A12" s="3">
        <v>44229</v>
      </c>
      <c r="B12" s="2">
        <f>[1]Change_2!$N12/100</f>
        <v>0</v>
      </c>
      <c r="C12">
        <f>[5]contrs_3year_unconv2!A11</f>
        <v>-4.3695932998935599E-4</v>
      </c>
      <c r="D12">
        <f>[5]contrs_3year_unconv2!B11</f>
        <v>-4.8696672663663099E-4</v>
      </c>
      <c r="E12">
        <f>[5]contrs_3year_unconv2!C11</f>
        <v>-1.29652997447109E-4</v>
      </c>
      <c r="F12">
        <f>[5]contrs_3year_unconv2!D11</f>
        <v>-2.49084869977676E-4</v>
      </c>
      <c r="H12" s="1">
        <f t="shared" si="1"/>
        <v>44228</v>
      </c>
      <c r="I12" s="3">
        <v>44229</v>
      </c>
      <c r="J12">
        <f t="shared" si="2"/>
        <v>0</v>
      </c>
      <c r="K12">
        <f t="shared" si="2"/>
        <v>-4.3695932998935601E-2</v>
      </c>
      <c r="L12">
        <f t="shared" si="2"/>
        <v>-4.86966726636631E-2</v>
      </c>
      <c r="M12">
        <f t="shared" si="2"/>
        <v>-1.29652997447109E-2</v>
      </c>
      <c r="N12">
        <f t="shared" si="2"/>
        <v>-2.4908486997767602E-2</v>
      </c>
      <c r="O12">
        <f t="shared" si="3"/>
        <v>0.1302663924050772</v>
      </c>
      <c r="Q12">
        <f t="shared" si="4"/>
        <v>0</v>
      </c>
      <c r="R12">
        <f t="shared" si="5"/>
        <v>-3.0980937143207377E-3</v>
      </c>
      <c r="S12">
        <f t="shared" si="6"/>
        <v>-8.0988333790482231E-3</v>
      </c>
      <c r="T12">
        <f t="shared" si="7"/>
        <v>2.7632539539903963E-2</v>
      </c>
      <c r="U12" s="1"/>
      <c r="V12" s="1"/>
      <c r="W12" s="1"/>
      <c r="X12" s="1"/>
      <c r="Y12" s="1"/>
      <c r="Z12" s="1"/>
      <c r="AA12" s="3">
        <v>44229</v>
      </c>
      <c r="AB12">
        <f>J12^2</f>
        <v>0</v>
      </c>
      <c r="AC12">
        <f>K12^2</f>
        <v>1.9093345606474691E-3</v>
      </c>
      <c r="AD12">
        <f>L12^2</f>
        <v>2.3713659285119529E-3</v>
      </c>
      <c r="AE12">
        <f>M12^2</f>
        <v>1.6809899747020053E-4</v>
      </c>
      <c r="AF12">
        <f>N12^2</f>
        <v>6.2043272451795764E-4</v>
      </c>
      <c r="AG12">
        <f>(K12+L12)^2</f>
        <v>8.536393581124466E-3</v>
      </c>
      <c r="AH12">
        <f>(M12+N12)^2</f>
        <v>1.4344237222147403E-3</v>
      </c>
      <c r="AI12">
        <f>O12^2</f>
        <v>1.6969332990233555E-2</v>
      </c>
    </row>
    <row r="13" spans="1:35" x14ac:dyDescent="0.25">
      <c r="A13" s="3">
        <v>44383</v>
      </c>
      <c r="B13" s="2">
        <f>[1]Change_2!$N13/100</f>
        <v>3.0000000000000024E-4</v>
      </c>
      <c r="C13">
        <f>[5]contrs_3year_unconv2!A12</f>
        <v>-4.09101880141441E-4</v>
      </c>
      <c r="D13">
        <f>[5]contrs_3year_unconv2!B12</f>
        <v>3.9155645380454401E-4</v>
      </c>
      <c r="E13">
        <f>[5]contrs_3year_unconv2!C12</f>
        <v>-1.95037718871984E-4</v>
      </c>
      <c r="F13">
        <f>[5]contrs_3year_unconv2!D12</f>
        <v>-7.5259230349992003E-4</v>
      </c>
      <c r="H13" s="1">
        <f t="shared" si="1"/>
        <v>44378</v>
      </c>
      <c r="I13" s="3">
        <v>44383</v>
      </c>
      <c r="J13">
        <f t="shared" si="2"/>
        <v>3.0000000000000023E-2</v>
      </c>
      <c r="K13">
        <f t="shared" si="2"/>
        <v>-4.0910188014144103E-2</v>
      </c>
      <c r="L13">
        <f t="shared" si="2"/>
        <v>3.91556453804544E-2</v>
      </c>
      <c r="M13">
        <f t="shared" si="2"/>
        <v>-1.9503771887198401E-2</v>
      </c>
      <c r="N13">
        <f t="shared" si="2"/>
        <v>-7.5259230349992004E-2</v>
      </c>
      <c r="O13">
        <f t="shared" si="3"/>
        <v>0.12651754487088013</v>
      </c>
      <c r="Q13">
        <f t="shared" si="4"/>
        <v>3.0000000000000023E-2</v>
      </c>
      <c r="R13">
        <f t="shared" si="5"/>
        <v>-3.1234872952923959E-4</v>
      </c>
      <c r="S13">
        <f t="shared" si="6"/>
        <v>7.9753484665069277E-2</v>
      </c>
      <c r="T13">
        <f t="shared" si="7"/>
        <v>2.1094067397416462E-2</v>
      </c>
      <c r="U13" s="1"/>
      <c r="V13" s="1"/>
      <c r="W13" s="1"/>
      <c r="X13" s="1"/>
      <c r="Y13" s="1"/>
      <c r="Z13" s="1"/>
      <c r="AA13" s="3">
        <v>44383</v>
      </c>
      <c r="AB13">
        <f>J13^2</f>
        <v>9.0000000000000138E-4</v>
      </c>
      <c r="AC13">
        <f>K13^2</f>
        <v>1.6736434833526197E-3</v>
      </c>
      <c r="AD13">
        <f>L13^2</f>
        <v>1.5331645651599001E-3</v>
      </c>
      <c r="AE13">
        <f>M13^2</f>
        <v>3.8039711782787071E-4</v>
      </c>
      <c r="AF13">
        <f>N13^2</f>
        <v>5.6639517528731574E-3</v>
      </c>
      <c r="AG13">
        <f>(K13+L13)^2</f>
        <v>3.0784198534347985E-6</v>
      </c>
      <c r="AH13">
        <f>(M13+N13)^2</f>
        <v>8.9800265930057542E-3</v>
      </c>
      <c r="AI13">
        <f>O13^2</f>
        <v>1.6006689160155168E-2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-3.7499999999999999E-2</v>
      </c>
      <c r="K15">
        <f t="shared" ref="K15:O15" si="8">AVERAGE(K2:K13)</f>
        <v>-4.0597839284614863E-2</v>
      </c>
      <c r="L15">
        <f t="shared" si="8"/>
        <v>-4.0597839284614877E-2</v>
      </c>
      <c r="M15">
        <f t="shared" si="8"/>
        <v>-4.0597839284614863E-2</v>
      </c>
      <c r="N15">
        <f t="shared" si="8"/>
        <v>-4.0597839284614898E-2</v>
      </c>
      <c r="O15">
        <f t="shared" si="8"/>
        <v>0.12489135713845952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5.7100000000000012E-2</v>
      </c>
      <c r="AC201">
        <f t="shared" ref="AC201:AI201" si="9">SUM(AC1:AC200)</f>
        <v>1.9860555573840716E-2</v>
      </c>
      <c r="AD201">
        <f t="shared" si="9"/>
        <v>4.2620358369164911E-2</v>
      </c>
      <c r="AE201">
        <f t="shared" si="9"/>
        <v>2.6099100887499043E-2</v>
      </c>
      <c r="AF201">
        <f t="shared" si="9"/>
        <v>3.3574246673158011E-2</v>
      </c>
      <c r="AG201">
        <f t="shared" si="9"/>
        <v>0.10203734325291167</v>
      </c>
      <c r="AH201">
        <f t="shared" si="9"/>
        <v>9.922977689293265E-2</v>
      </c>
      <c r="AI201">
        <f t="shared" si="9"/>
        <v>0.18776432221244913</v>
      </c>
    </row>
    <row r="203" spans="1:35" x14ac:dyDescent="0.25">
      <c r="AC203">
        <f>AC201/$AB$201</f>
        <v>0.34782058798319987</v>
      </c>
      <c r="AD203">
        <f t="shared" ref="AD203:AI203" si="10">AD201/$AB$201</f>
        <v>0.74641608352302802</v>
      </c>
      <c r="AE203">
        <f t="shared" si="10"/>
        <v>0.45707707333623532</v>
      </c>
      <c r="AF203">
        <f t="shared" si="10"/>
        <v>0.58799030951239939</v>
      </c>
      <c r="AG203">
        <f t="shared" si="10"/>
        <v>1.7869937522401338</v>
      </c>
      <c r="AH203">
        <f t="shared" si="10"/>
        <v>1.7378244639743017</v>
      </c>
      <c r="AI203">
        <f t="shared" si="10"/>
        <v>3.2883418951392134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workbookViewId="0">
      <selection activeCell="Q1" sqref="Q1:T13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[1]Change_2!$R2/100</f>
        <v>-4.0000000000000034E-4</v>
      </c>
      <c r="C2">
        <f>[6]contrs_5year_unconv2!A1</f>
        <v>-3.12706345478087E-4</v>
      </c>
      <c r="D2">
        <f>[6]contrs_5year_unconv2!B1</f>
        <v>-7.5012844177905005E-4</v>
      </c>
      <c r="E2" s="6">
        <f>[6]contrs_5year_unconv2!C1</f>
        <v>5.993961108952E-5</v>
      </c>
      <c r="F2">
        <f>[6]contrs_5year_unconv2!D1</f>
        <v>-4.5110235505565598E-4</v>
      </c>
      <c r="H2" s="1">
        <f>EOMONTH(I2,-1)+1</f>
        <v>43891</v>
      </c>
      <c r="I2" s="3">
        <v>43906</v>
      </c>
      <c r="J2">
        <f>B2*100</f>
        <v>-4.0000000000000036E-2</v>
      </c>
      <c r="K2">
        <f>C2*100</f>
        <v>-3.12706345478087E-2</v>
      </c>
      <c r="L2">
        <f>D2*100</f>
        <v>-7.5012844177905005E-2</v>
      </c>
      <c r="M2">
        <f>E2*100</f>
        <v>5.9939611089520001E-3</v>
      </c>
      <c r="N2">
        <f>F2*100</f>
        <v>-4.5110235505565602E-2</v>
      </c>
      <c r="O2">
        <f>J2-K2-L2-M2-N2</f>
        <v>0.10539975312232727</v>
      </c>
      <c r="Q2">
        <f>J2</f>
        <v>-4.0000000000000036E-2</v>
      </c>
      <c r="R2">
        <f>K2-K$15</f>
        <v>9.9348781355449237E-3</v>
      </c>
      <c r="S2">
        <f t="shared" ref="S2:T2" si="0">L2-L$15</f>
        <v>-3.3807331494551368E-2</v>
      </c>
      <c r="T2">
        <f t="shared" si="0"/>
        <v>4.7199473792305616E-2</v>
      </c>
      <c r="U2" s="1"/>
      <c r="V2" s="1"/>
      <c r="W2" s="1"/>
      <c r="X2" s="1"/>
      <c r="Y2" s="1"/>
      <c r="Z2" s="1"/>
      <c r="AA2" s="3">
        <v>43906</v>
      </c>
      <c r="AB2">
        <f>J2^2</f>
        <v>1.6000000000000029E-3</v>
      </c>
      <c r="AC2">
        <f>K2^2</f>
        <v>9.7785258502260694E-4</v>
      </c>
      <c r="AD2">
        <f>L2^2</f>
        <v>5.626926791658657E-3</v>
      </c>
      <c r="AE2">
        <f>M2^2</f>
        <v>3.5927569775629093E-5</v>
      </c>
      <c r="AF2">
        <f>N2^2</f>
        <v>2.0349333473675913E-3</v>
      </c>
      <c r="AG2">
        <f>(K2+L2)^2</f>
        <v>1.1296177850039236E-2</v>
      </c>
      <c r="AH2">
        <f>(M2+N2)^2</f>
        <v>1.530082922671169E-3</v>
      </c>
      <c r="AI2">
        <f>O2^2</f>
        <v>1.1109107958247537E-2</v>
      </c>
    </row>
    <row r="3" spans="1:35" x14ac:dyDescent="0.25">
      <c r="A3" s="3">
        <v>43909</v>
      </c>
      <c r="B3" s="2">
        <f>[1]Change_2!$R3/100</f>
        <v>-2.2000000000000001E-3</v>
      </c>
      <c r="C3">
        <f>[6]contrs_5year_unconv2!A2</f>
        <v>-4.5749210064092701E-4</v>
      </c>
      <c r="D3">
        <f>[6]contrs_5year_unconv2!B2</f>
        <v>-9.0645360360968295E-4</v>
      </c>
      <c r="E3">
        <f>[6]contrs_5year_unconv2!C2</f>
        <v>-7.4706116976300198E-4</v>
      </c>
      <c r="F3">
        <f>[6]contrs_5year_unconv2!D2</f>
        <v>-1.2512810087662201E-3</v>
      </c>
      <c r="H3" s="1">
        <f t="shared" ref="H3:H13" si="1">EOMONTH(I3,-1)+1</f>
        <v>43891</v>
      </c>
      <c r="I3" s="3">
        <v>43909</v>
      </c>
      <c r="J3">
        <f t="shared" ref="J3:N13" si="2">B3*100</f>
        <v>-0.22</v>
      </c>
      <c r="K3">
        <f t="shared" si="2"/>
        <v>-4.5749210064092702E-2</v>
      </c>
      <c r="L3">
        <f t="shared" si="2"/>
        <v>-9.0645360360968291E-2</v>
      </c>
      <c r="M3">
        <f t="shared" si="2"/>
        <v>-7.4706116976300196E-2</v>
      </c>
      <c r="N3">
        <f t="shared" si="2"/>
        <v>-0.12512810087662202</v>
      </c>
      <c r="O3">
        <f t="shared" ref="O3:O13" si="3">J3-K3-L3-M3-N3</f>
        <v>0.11622878827798319</v>
      </c>
      <c r="Q3">
        <f t="shared" ref="Q3:Q13" si="4">J3</f>
        <v>-0.22</v>
      </c>
      <c r="R3">
        <f t="shared" ref="R3:R13" si="5">K3-K$15</f>
        <v>-4.5436973807390785E-3</v>
      </c>
      <c r="S3">
        <f t="shared" ref="S3:S13" si="6">L3-L$15</f>
        <v>-4.9439847677614654E-2</v>
      </c>
      <c r="T3">
        <f t="shared" ref="T3:T13" si="7">M3-M$15</f>
        <v>-3.350060429294658E-2</v>
      </c>
      <c r="U3" s="1"/>
      <c r="V3" s="1"/>
      <c r="W3" s="1"/>
      <c r="X3" s="1"/>
      <c r="Y3" s="1"/>
      <c r="Z3" s="1"/>
      <c r="AA3" s="3">
        <v>43909</v>
      </c>
      <c r="AB3">
        <f>J3^2</f>
        <v>4.8399999999999999E-2</v>
      </c>
      <c r="AC3">
        <f>K3^2</f>
        <v>2.0929902214884811E-3</v>
      </c>
      <c r="AD3">
        <f>L3^2</f>
        <v>8.2165813549698024E-3</v>
      </c>
      <c r="AE3">
        <f>M3^2</f>
        <v>5.5810039136766484E-3</v>
      </c>
      <c r="AF3">
        <f>N3^2</f>
        <v>1.5657041628990096E-2</v>
      </c>
      <c r="AG3">
        <f>(K3+L3)^2</f>
        <v>1.860347884143692E-2</v>
      </c>
      <c r="AH3">
        <f>(M3+N3)^2</f>
        <v>3.9933714624889177E-2</v>
      </c>
      <c r="AI3">
        <f>O3^2</f>
        <v>1.3509131224568243E-2</v>
      </c>
    </row>
    <row r="4" spans="1:35" x14ac:dyDescent="0.25">
      <c r="A4" s="3">
        <v>44088</v>
      </c>
      <c r="B4" s="2">
        <f>[1]Change_2!$R4/100</f>
        <v>-3.999999999999998E-4</v>
      </c>
      <c r="C4">
        <f>[6]contrs_5year_unconv2!A3</f>
        <v>-4.74283586203319E-4</v>
      </c>
      <c r="D4">
        <f>[6]contrs_5year_unconv2!B3</f>
        <v>-4.4657992831271702E-4</v>
      </c>
      <c r="E4">
        <f>[6]contrs_5year_unconv2!C3</f>
        <v>-6.6420795508947104E-4</v>
      </c>
      <c r="F4" s="6">
        <f>[6]contrs_5year_unconv2!D3</f>
        <v>3.5500044181658698E-6</v>
      </c>
      <c r="H4" s="1">
        <f t="shared" si="1"/>
        <v>44075</v>
      </c>
      <c r="I4" s="3">
        <v>44088</v>
      </c>
      <c r="J4">
        <f t="shared" si="2"/>
        <v>-3.999999999999998E-2</v>
      </c>
      <c r="K4">
        <f t="shared" si="2"/>
        <v>-4.7428358620331901E-2</v>
      </c>
      <c r="L4">
        <f t="shared" si="2"/>
        <v>-4.4657992831271705E-2</v>
      </c>
      <c r="M4">
        <f t="shared" si="2"/>
        <v>-6.6420795508947111E-2</v>
      </c>
      <c r="N4">
        <f t="shared" si="2"/>
        <v>3.5500044181658696E-4</v>
      </c>
      <c r="O4">
        <f t="shared" si="3"/>
        <v>0.11815214651873414</v>
      </c>
      <c r="Q4">
        <f t="shared" si="4"/>
        <v>-3.999999999999998E-2</v>
      </c>
      <c r="R4">
        <f t="shared" si="5"/>
        <v>-6.2228459369782774E-3</v>
      </c>
      <c r="S4">
        <f t="shared" si="6"/>
        <v>-3.4524801479180675E-3</v>
      </c>
      <c r="T4">
        <f t="shared" si="7"/>
        <v>-2.5215282825593495E-2</v>
      </c>
      <c r="U4" s="1"/>
      <c r="V4" s="1"/>
      <c r="W4" s="1"/>
      <c r="X4" s="1"/>
      <c r="Y4" s="1"/>
      <c r="Z4" s="1"/>
      <c r="AA4" s="3">
        <v>44088</v>
      </c>
      <c r="AB4">
        <f>J4^2</f>
        <v>1.5999999999999983E-3</v>
      </c>
      <c r="AC4">
        <f>K4^2</f>
        <v>2.2494492014188115E-3</v>
      </c>
      <c r="AD4">
        <f>L4^2</f>
        <v>1.9943363237179151E-3</v>
      </c>
      <c r="AE4">
        <f>M4^2</f>
        <v>4.4117220760413684E-3</v>
      </c>
      <c r="AF4">
        <f>N4^2</f>
        <v>1.2602531368997193E-7</v>
      </c>
      <c r="AG4">
        <f>(K4+L4)^2</f>
        <v>8.4798961236682568E-3</v>
      </c>
      <c r="AH4">
        <f>(M4+N4)^2</f>
        <v>4.3646892778520874E-3</v>
      </c>
      <c r="AI4">
        <f>O4^2</f>
        <v>1.395992972698442E-2</v>
      </c>
    </row>
    <row r="5" spans="1:35" x14ac:dyDescent="0.25">
      <c r="A5" s="3">
        <v>44096</v>
      </c>
      <c r="B5" s="2">
        <f>[1]Change_2!$R5/100</f>
        <v>-5.0000000000000044E-4</v>
      </c>
      <c r="C5">
        <f>[6]contrs_5year_unconv2!A4</f>
        <v>-3.12713718203658E-4</v>
      </c>
      <c r="D5">
        <f>[6]contrs_5year_unconv2!B4</f>
        <v>-3.8652539534460398E-4</v>
      </c>
      <c r="E5">
        <f>[6]contrs_5year_unconv2!C4</f>
        <v>-7.5941718101580897E-4</v>
      </c>
      <c r="F5">
        <f>[6]contrs_5year_unconv2!D4</f>
        <v>-2.7485793121542702E-4</v>
      </c>
      <c r="H5" s="1">
        <f t="shared" si="1"/>
        <v>44075</v>
      </c>
      <c r="I5" s="3">
        <v>44096</v>
      </c>
      <c r="J5">
        <f t="shared" si="2"/>
        <v>-5.0000000000000044E-2</v>
      </c>
      <c r="K5">
        <f t="shared" si="2"/>
        <v>-3.1271371820365802E-2</v>
      </c>
      <c r="L5">
        <f t="shared" si="2"/>
        <v>-3.8652539534460399E-2</v>
      </c>
      <c r="M5">
        <f t="shared" si="2"/>
        <v>-7.5941718101580902E-2</v>
      </c>
      <c r="N5">
        <f t="shared" si="2"/>
        <v>-2.7485793121542701E-2</v>
      </c>
      <c r="O5">
        <f t="shared" si="3"/>
        <v>0.12335142257794976</v>
      </c>
      <c r="Q5">
        <f t="shared" si="4"/>
        <v>-5.0000000000000044E-2</v>
      </c>
      <c r="R5">
        <f t="shared" si="5"/>
        <v>9.9341408629878211E-3</v>
      </c>
      <c r="S5">
        <f t="shared" si="6"/>
        <v>2.5529731488932381E-3</v>
      </c>
      <c r="T5">
        <f t="shared" si="7"/>
        <v>-3.4736205418227285E-2</v>
      </c>
      <c r="U5" s="1"/>
      <c r="V5" s="1"/>
      <c r="W5" s="1"/>
      <c r="X5" s="1"/>
      <c r="Y5" s="1"/>
      <c r="Z5" s="1"/>
      <c r="AA5" s="3">
        <v>44096</v>
      </c>
      <c r="AB5">
        <f>J5^2</f>
        <v>2.5000000000000044E-3</v>
      </c>
      <c r="AC5">
        <f>K5^2</f>
        <v>9.7789869552756831E-4</v>
      </c>
      <c r="AD5">
        <f>L5^2</f>
        <v>1.4940188124630241E-3</v>
      </c>
      <c r="AE5">
        <f>M5^2</f>
        <v>5.7671445482199808E-3</v>
      </c>
      <c r="AF5">
        <f>N5^2</f>
        <v>7.554688235202441E-4</v>
      </c>
      <c r="AG5">
        <f>(K5+L5)^2</f>
        <v>4.8893533791575924E-3</v>
      </c>
      <c r="AH5">
        <f>(M5+N5)^2</f>
        <v>1.0697250077809358E-2</v>
      </c>
      <c r="AI5">
        <f>O5^2</f>
        <v>1.5215573452003934E-2</v>
      </c>
    </row>
    <row r="6" spans="1:35" x14ac:dyDescent="0.25">
      <c r="A6" s="3">
        <v>44097</v>
      </c>
      <c r="B6" s="2">
        <f>[1]Change_2!$R6/100</f>
        <v>-3.999999999999998E-4</v>
      </c>
      <c r="C6">
        <f>[6]contrs_5year_unconv2!A5</f>
        <v>-3.6197795509962502E-4</v>
      </c>
      <c r="D6">
        <f>[6]contrs_5year_unconv2!B5</f>
        <v>-6.2103285861572701E-4</v>
      </c>
      <c r="E6">
        <f>[6]contrs_5year_unconv2!C5</f>
        <v>-7.1175652586242296E-4</v>
      </c>
      <c r="F6" s="6">
        <f>[6]contrs_5year_unconv2!D5</f>
        <v>1.5630164774015E-5</v>
      </c>
      <c r="H6" s="1">
        <f t="shared" si="1"/>
        <v>44075</v>
      </c>
      <c r="I6" s="3">
        <v>44097</v>
      </c>
      <c r="J6">
        <f t="shared" si="2"/>
        <v>-3.999999999999998E-2</v>
      </c>
      <c r="K6">
        <f t="shared" si="2"/>
        <v>-3.6197795509962501E-2</v>
      </c>
      <c r="L6">
        <f t="shared" si="2"/>
        <v>-6.2103285861572703E-2</v>
      </c>
      <c r="M6">
        <f t="shared" si="2"/>
        <v>-7.1175652586242297E-2</v>
      </c>
      <c r="N6">
        <f t="shared" si="2"/>
        <v>1.5630164774015E-3</v>
      </c>
      <c r="O6">
        <f t="shared" si="3"/>
        <v>0.12791371748037603</v>
      </c>
      <c r="Q6">
        <f t="shared" si="4"/>
        <v>-3.999999999999998E-2</v>
      </c>
      <c r="R6">
        <f t="shared" si="5"/>
        <v>5.0077171733911227E-3</v>
      </c>
      <c r="S6">
        <f t="shared" si="6"/>
        <v>-2.0897773178219066E-2</v>
      </c>
      <c r="T6">
        <f t="shared" si="7"/>
        <v>-2.997013990288868E-2</v>
      </c>
      <c r="U6" s="1"/>
      <c r="V6" s="1"/>
      <c r="W6" s="1"/>
      <c r="X6" s="1"/>
      <c r="Y6" s="1"/>
      <c r="Z6" s="1"/>
      <c r="AA6" s="3">
        <v>44097</v>
      </c>
      <c r="AB6">
        <f>J6^2</f>
        <v>1.5999999999999983E-3</v>
      </c>
      <c r="AC6">
        <f>K6^2</f>
        <v>1.3102803997810614E-3</v>
      </c>
      <c r="AD6">
        <f>L6^2</f>
        <v>3.8568181148042162E-3</v>
      </c>
      <c r="AE6">
        <f>M6^2</f>
        <v>5.0659735210774595E-3</v>
      </c>
      <c r="AF6">
        <f>N6^2</f>
        <v>2.4430205086285937E-6</v>
      </c>
      <c r="AG6">
        <f>(K6+L6)^2</f>
        <v>9.6631025988131863E-3</v>
      </c>
      <c r="AH6">
        <f>(M6+N6)^2</f>
        <v>4.8459191060218863E-3</v>
      </c>
      <c r="AI6">
        <f>O6^2</f>
        <v>1.6361919119649456E-2</v>
      </c>
    </row>
    <row r="7" spans="1:35" x14ac:dyDescent="0.25">
      <c r="A7" s="3">
        <v>44110</v>
      </c>
      <c r="B7" s="2">
        <f>[1]Change_2!$R7/100</f>
        <v>-4.0000000000000007E-4</v>
      </c>
      <c r="C7">
        <f>[6]contrs_5year_unconv2!A6</f>
        <v>-4.5311311770115801E-4</v>
      </c>
      <c r="D7">
        <f>[6]contrs_5year_unconv2!B6</f>
        <v>-6.30879337874722E-4</v>
      </c>
      <c r="E7">
        <f>[6]contrs_5year_unconv2!C6</f>
        <v>-2.45036650052467E-4</v>
      </c>
      <c r="F7">
        <f>[6]contrs_5year_unconv2!D6</f>
        <v>-2.2787247789607501E-4</v>
      </c>
      <c r="H7" s="1">
        <f t="shared" si="1"/>
        <v>44105</v>
      </c>
      <c r="I7" s="3">
        <v>44110</v>
      </c>
      <c r="J7">
        <f t="shared" si="2"/>
        <v>-4.0000000000000008E-2</v>
      </c>
      <c r="K7">
        <f t="shared" si="2"/>
        <v>-4.5311311770115797E-2</v>
      </c>
      <c r="L7">
        <f t="shared" si="2"/>
        <v>-6.3087933787472197E-2</v>
      </c>
      <c r="M7">
        <f t="shared" si="2"/>
        <v>-2.45036650052467E-2</v>
      </c>
      <c r="N7">
        <f t="shared" si="2"/>
        <v>-2.2787247789607501E-2</v>
      </c>
      <c r="O7">
        <f t="shared" si="3"/>
        <v>0.11569015835244219</v>
      </c>
      <c r="Q7">
        <f t="shared" si="4"/>
        <v>-4.0000000000000008E-2</v>
      </c>
      <c r="R7">
        <f t="shared" si="5"/>
        <v>-4.1057990867621741E-3</v>
      </c>
      <c r="S7">
        <f t="shared" si="6"/>
        <v>-2.188242110411856E-2</v>
      </c>
      <c r="T7">
        <f t="shared" si="7"/>
        <v>1.6701847678106917E-2</v>
      </c>
      <c r="U7" s="1"/>
      <c r="V7" s="1"/>
      <c r="W7" s="1"/>
      <c r="X7" s="1"/>
      <c r="Y7" s="1"/>
      <c r="Z7" s="1"/>
      <c r="AA7" s="3">
        <v>44110</v>
      </c>
      <c r="AB7">
        <f>J7^2</f>
        <v>1.6000000000000007E-3</v>
      </c>
      <c r="AC7">
        <f>K7^2</f>
        <v>2.0531149743286342E-3</v>
      </c>
      <c r="AD7">
        <f>L7^2</f>
        <v>3.980087389572476E-3</v>
      </c>
      <c r="AE7">
        <f>M7^2</f>
        <v>6.0042959868935176E-4</v>
      </c>
      <c r="AF7">
        <f>N7^2</f>
        <v>5.1925866182497198E-4</v>
      </c>
      <c r="AG7">
        <f>(K7+L7)^2</f>
        <v>1.175039643745426E-2</v>
      </c>
      <c r="AH7">
        <f>(M7+N7)^2</f>
        <v>2.2364304329705047E-3</v>
      </c>
      <c r="AI7">
        <f>O7^2</f>
        <v>1.338421273961315E-2</v>
      </c>
    </row>
    <row r="8" spans="1:35" x14ac:dyDescent="0.25">
      <c r="A8" s="3">
        <v>44111</v>
      </c>
      <c r="B8" s="2">
        <f>[1]Change_2!$R8/100</f>
        <v>-3.0000000000000024E-4</v>
      </c>
      <c r="C8">
        <f>[6]contrs_5year_unconv2!A7</f>
        <v>-4.3427548433043299E-4</v>
      </c>
      <c r="D8">
        <f>[6]contrs_5year_unconv2!B7</f>
        <v>-4.3055132582464601E-4</v>
      </c>
      <c r="E8">
        <f>[6]contrs_5year_unconv2!C7</f>
        <v>-2.6255663026873699E-4</v>
      </c>
      <c r="F8">
        <f>[6]contrs_5year_unconv2!D7</f>
        <v>-4.22103380961777E-4</v>
      </c>
      <c r="H8" s="1">
        <f t="shared" si="1"/>
        <v>44105</v>
      </c>
      <c r="I8" s="3">
        <v>44111</v>
      </c>
      <c r="J8">
        <f t="shared" si="2"/>
        <v>-3.0000000000000023E-2</v>
      </c>
      <c r="K8">
        <f t="shared" si="2"/>
        <v>-4.3427548433043299E-2</v>
      </c>
      <c r="L8">
        <f t="shared" si="2"/>
        <v>-4.30551325824646E-2</v>
      </c>
      <c r="M8">
        <f t="shared" si="2"/>
        <v>-2.62556630268737E-2</v>
      </c>
      <c r="N8">
        <f t="shared" si="2"/>
        <v>-4.2210338096177698E-2</v>
      </c>
      <c r="O8">
        <f t="shared" si="3"/>
        <v>0.12494868213855928</v>
      </c>
      <c r="Q8">
        <f t="shared" si="4"/>
        <v>-3.0000000000000023E-2</v>
      </c>
      <c r="R8">
        <f t="shared" si="5"/>
        <v>-2.2220357496896756E-3</v>
      </c>
      <c r="S8">
        <f t="shared" si="6"/>
        <v>-1.849619899110963E-3</v>
      </c>
      <c r="T8">
        <f t="shared" si="7"/>
        <v>1.4949849656479917E-2</v>
      </c>
      <c r="U8" s="1"/>
      <c r="V8" s="1"/>
      <c r="W8" s="1"/>
      <c r="X8" s="1"/>
      <c r="Y8" s="1"/>
      <c r="Z8" s="1"/>
      <c r="AA8" s="3">
        <v>44111</v>
      </c>
      <c r="AB8">
        <f>J8^2</f>
        <v>9.0000000000000138E-4</v>
      </c>
      <c r="AC8">
        <f>K8^2</f>
        <v>1.8859519629043215E-3</v>
      </c>
      <c r="AD8">
        <f>L8^2</f>
        <v>1.8537444416936049E-3</v>
      </c>
      <c r="AE8">
        <f>M8^2</f>
        <v>6.8935984098074258E-4</v>
      </c>
      <c r="AF8">
        <f>N8^2</f>
        <v>1.7817126421936303E-3</v>
      </c>
      <c r="AG8">
        <f>(K8+L8)^2</f>
        <v>7.4792541156300917E-3</v>
      </c>
      <c r="AH8">
        <f>(M8+N8)^2</f>
        <v>4.6875933097816755E-3</v>
      </c>
      <c r="AI8">
        <f>O8^2</f>
        <v>1.5612173168162723E-2</v>
      </c>
    </row>
    <row r="9" spans="1:35" x14ac:dyDescent="0.25">
      <c r="A9" s="3">
        <v>44119</v>
      </c>
      <c r="B9" s="2">
        <f>[1]Change_2!$R9/100</f>
        <v>-2.9999999999999997E-4</v>
      </c>
      <c r="C9">
        <f>[6]contrs_5year_unconv2!A8</f>
        <v>-4.3489956226984699E-4</v>
      </c>
      <c r="D9" s="6">
        <f>[6]contrs_5year_unconv2!B8</f>
        <v>4.4485253849537797E-5</v>
      </c>
      <c r="E9">
        <f>[6]contrs_5year_unconv2!C8</f>
        <v>-8.28490486924202E-4</v>
      </c>
      <c r="F9">
        <f>[6]contrs_5year_unconv2!D8</f>
        <v>-4.5587912321660398E-4</v>
      </c>
      <c r="H9" s="1">
        <f t="shared" si="1"/>
        <v>44105</v>
      </c>
      <c r="I9" s="3">
        <v>44119</v>
      </c>
      <c r="J9">
        <f t="shared" si="2"/>
        <v>-0.03</v>
      </c>
      <c r="K9">
        <f t="shared" si="2"/>
        <v>-4.3489956226984698E-2</v>
      </c>
      <c r="L9">
        <f t="shared" si="2"/>
        <v>4.4485253849537798E-3</v>
      </c>
      <c r="M9">
        <f t="shared" si="2"/>
        <v>-8.2849048692420199E-2</v>
      </c>
      <c r="N9">
        <f t="shared" si="2"/>
        <v>-4.5587912321660401E-2</v>
      </c>
      <c r="O9">
        <f t="shared" si="3"/>
        <v>0.13747839185611152</v>
      </c>
      <c r="Q9">
        <f t="shared" si="4"/>
        <v>-0.03</v>
      </c>
      <c r="R9">
        <f t="shared" si="5"/>
        <v>-2.2844435436310748E-3</v>
      </c>
      <c r="S9">
        <f t="shared" si="6"/>
        <v>4.5654038068307416E-2</v>
      </c>
      <c r="T9">
        <f t="shared" si="7"/>
        <v>-4.1643536009066583E-2</v>
      </c>
      <c r="U9" s="1"/>
      <c r="V9" s="1"/>
      <c r="W9" s="1"/>
      <c r="X9" s="1"/>
      <c r="Y9" s="1"/>
      <c r="Z9" s="1"/>
      <c r="AA9" s="3">
        <v>44119</v>
      </c>
      <c r="AB9">
        <f>J9^2</f>
        <v>8.9999999999999998E-4</v>
      </c>
      <c r="AC9">
        <f>K9^2</f>
        <v>1.891376292625045E-3</v>
      </c>
      <c r="AD9">
        <f>L9^2</f>
        <v>1.9789378100578177E-5</v>
      </c>
      <c r="AE9">
        <f>M9^2</f>
        <v>6.8639648692390134E-3</v>
      </c>
      <c r="AF9">
        <f>N9^2</f>
        <v>2.078257749847396E-3</v>
      </c>
      <c r="AG9">
        <f>(K9+L9)^2</f>
        <v>1.524233322193083E-3</v>
      </c>
      <c r="AH9">
        <f>(M9+N9)^2</f>
        <v>1.6496052954532457E-2</v>
      </c>
      <c r="AI9">
        <f>O9^2</f>
        <v>1.8900308227342552E-2</v>
      </c>
    </row>
    <row r="10" spans="1:35" x14ac:dyDescent="0.25">
      <c r="A10" s="3">
        <v>44120</v>
      </c>
      <c r="B10" s="2">
        <f>[1]Change_2!$R10/100</f>
        <v>-1.0000000000000009E-4</v>
      </c>
      <c r="C10">
        <f>[6]contrs_5year_unconv2!A9</f>
        <v>-4.56422709263627E-4</v>
      </c>
      <c r="D10">
        <f>[6]contrs_5year_unconv2!B9</f>
        <v>-3.6562005107677002E-4</v>
      </c>
      <c r="E10">
        <f>[6]contrs_5year_unconv2!C9</f>
        <v>-2.69361526973241E-4</v>
      </c>
      <c r="F10">
        <f>[6]contrs_5year_unconv2!D9</f>
        <v>-1.8058295528752499E-4</v>
      </c>
      <c r="H10" s="1">
        <f t="shared" si="1"/>
        <v>44105</v>
      </c>
      <c r="I10" s="3">
        <v>44120</v>
      </c>
      <c r="J10">
        <f t="shared" si="2"/>
        <v>-1.0000000000000009E-2</v>
      </c>
      <c r="K10">
        <f t="shared" si="2"/>
        <v>-4.5642270926362701E-2</v>
      </c>
      <c r="L10">
        <f t="shared" si="2"/>
        <v>-3.6562005107677001E-2</v>
      </c>
      <c r="M10">
        <f t="shared" si="2"/>
        <v>-2.6936152697324099E-2</v>
      </c>
      <c r="N10">
        <f t="shared" si="2"/>
        <v>-1.8058295528752499E-2</v>
      </c>
      <c r="O10">
        <f t="shared" si="3"/>
        <v>0.11719872426011631</v>
      </c>
      <c r="Q10">
        <f t="shared" si="4"/>
        <v>-1.0000000000000009E-2</v>
      </c>
      <c r="R10">
        <f t="shared" si="5"/>
        <v>-4.4367582430090771E-3</v>
      </c>
      <c r="S10">
        <f t="shared" si="6"/>
        <v>4.6435075756766364E-3</v>
      </c>
      <c r="T10">
        <f t="shared" si="7"/>
        <v>1.4269359986029517E-2</v>
      </c>
      <c r="U10" s="1"/>
      <c r="V10" s="1"/>
      <c r="W10" s="1"/>
      <c r="X10" s="1"/>
      <c r="Y10" s="1"/>
      <c r="Z10" s="1"/>
      <c r="AA10" s="3">
        <v>44120</v>
      </c>
      <c r="AB10">
        <f>J10^2</f>
        <v>1.0000000000000018E-4</v>
      </c>
      <c r="AC10">
        <f>K10^2</f>
        <v>2.0832168953154938E-3</v>
      </c>
      <c r="AD10">
        <f>L10^2</f>
        <v>1.3367802174937991E-3</v>
      </c>
      <c r="AE10">
        <f>M10^2</f>
        <v>7.2555632213356031E-4</v>
      </c>
      <c r="AF10">
        <f>N10^2</f>
        <v>3.2610203740376248E-4</v>
      </c>
      <c r="AG10">
        <f>(K10+L10)^2</f>
        <v>6.7575429982805954E-3</v>
      </c>
      <c r="AH10">
        <f>(M10+N10)^2</f>
        <v>2.024500371169087E-3</v>
      </c>
      <c r="AI10">
        <f>O10^2</f>
        <v>1.3735540968198776E-2</v>
      </c>
    </row>
    <row r="11" spans="1:35" x14ac:dyDescent="0.25">
      <c r="A11" s="3">
        <v>44138</v>
      </c>
      <c r="B11" s="2">
        <f>[1]Change_2!$R11/100</f>
        <v>-1.999999999999999E-4</v>
      </c>
      <c r="C11">
        <f>[6]contrs_5year_unconv2!A10</f>
        <v>-3.4539013468720399E-4</v>
      </c>
      <c r="D11">
        <f>[6]contrs_5year_unconv2!B10</f>
        <v>-1.12495371451938E-4</v>
      </c>
      <c r="E11">
        <f>[6]contrs_5year_unconv2!C10</f>
        <v>-3.2484182441462302E-4</v>
      </c>
      <c r="F11">
        <f>[6]contrs_5year_unconv2!D10</f>
        <v>-6.8558165050928402E-4</v>
      </c>
      <c r="H11" s="1">
        <f t="shared" si="1"/>
        <v>44136</v>
      </c>
      <c r="I11" s="3">
        <v>44138</v>
      </c>
      <c r="J11">
        <f t="shared" si="2"/>
        <v>-1.999999999999999E-2</v>
      </c>
      <c r="K11">
        <f t="shared" si="2"/>
        <v>-3.4539013468720396E-2</v>
      </c>
      <c r="L11">
        <f t="shared" si="2"/>
        <v>-1.12495371451938E-2</v>
      </c>
      <c r="M11">
        <f t="shared" si="2"/>
        <v>-3.2484182441462305E-2</v>
      </c>
      <c r="N11">
        <f t="shared" si="2"/>
        <v>-6.8558165050928405E-2</v>
      </c>
      <c r="O11">
        <f t="shared" si="3"/>
        <v>0.12683089810630491</v>
      </c>
      <c r="Q11">
        <f t="shared" si="4"/>
        <v>-1.999999999999999E-2</v>
      </c>
      <c r="R11">
        <f t="shared" si="5"/>
        <v>6.6664992146332272E-3</v>
      </c>
      <c r="S11">
        <f t="shared" si="6"/>
        <v>2.9955975538159839E-2</v>
      </c>
      <c r="T11">
        <f t="shared" si="7"/>
        <v>8.7213302418913119E-3</v>
      </c>
      <c r="U11" s="1"/>
      <c r="V11" s="1"/>
      <c r="W11" s="1"/>
      <c r="X11" s="1"/>
      <c r="Y11" s="1"/>
      <c r="Z11" s="1"/>
      <c r="AA11" s="3">
        <v>44138</v>
      </c>
      <c r="AB11">
        <f>J11^2</f>
        <v>3.9999999999999959E-4</v>
      </c>
      <c r="AC11">
        <f>K11^2</f>
        <v>1.1929434513924489E-3</v>
      </c>
      <c r="AD11">
        <f>L11^2</f>
        <v>1.2655208598109506E-4</v>
      </c>
      <c r="AE11">
        <f>M11^2</f>
        <v>1.0552221088902078E-3</v>
      </c>
      <c r="AF11">
        <f>N11^2</f>
        <v>4.7002219951503407E-3</v>
      </c>
      <c r="AG11">
        <f>(K11+L11)^2</f>
        <v>2.096591367322982E-3</v>
      </c>
      <c r="AH11">
        <f>(M11+N11)^2</f>
        <v>1.0209555986773037E-2</v>
      </c>
      <c r="AI11">
        <f>O11^2</f>
        <v>1.6086076714451898E-2</v>
      </c>
    </row>
    <row r="12" spans="1:35" x14ac:dyDescent="0.25">
      <c r="A12" s="3">
        <v>44229</v>
      </c>
      <c r="B12" s="2">
        <f>[1]Change_2!$R12/100</f>
        <v>-1.0000000000000009E-4</v>
      </c>
      <c r="C12">
        <f>[6]contrs_5year_unconv2!A11</f>
        <v>-4.8225423195574801E-4</v>
      </c>
      <c r="D12">
        <f>[6]contrs_5year_unconv2!B11</f>
        <v>-4.6689867380555702E-4</v>
      </c>
      <c r="E12" s="6">
        <f>[6]contrs_5year_unconv2!C11</f>
        <v>-5.3516492102214603E-5</v>
      </c>
      <c r="F12">
        <f>[6]contrs_5year_unconv2!D11</f>
        <v>-2.5454123670433203E-4</v>
      </c>
      <c r="H12" s="1">
        <f t="shared" si="1"/>
        <v>44228</v>
      </c>
      <c r="I12" s="3">
        <v>44229</v>
      </c>
      <c r="J12">
        <f t="shared" si="2"/>
        <v>-1.0000000000000009E-2</v>
      </c>
      <c r="K12">
        <f t="shared" si="2"/>
        <v>-4.8225423195574803E-2</v>
      </c>
      <c r="L12">
        <f t="shared" si="2"/>
        <v>-4.6689867380555701E-2</v>
      </c>
      <c r="M12">
        <f t="shared" si="2"/>
        <v>-5.35164921022146E-3</v>
      </c>
      <c r="N12">
        <f t="shared" si="2"/>
        <v>-2.5454123670433204E-2</v>
      </c>
      <c r="O12">
        <f t="shared" si="3"/>
        <v>0.11572106345678516</v>
      </c>
      <c r="Q12">
        <f t="shared" si="4"/>
        <v>-1.0000000000000009E-2</v>
      </c>
      <c r="R12">
        <f t="shared" si="5"/>
        <v>-7.0199105122211794E-3</v>
      </c>
      <c r="S12">
        <f t="shared" si="6"/>
        <v>-5.4843546972020638E-3</v>
      </c>
      <c r="T12">
        <f t="shared" si="7"/>
        <v>3.5853863473132158E-2</v>
      </c>
      <c r="U12" s="1"/>
      <c r="V12" s="1"/>
      <c r="W12" s="1"/>
      <c r="X12" s="1"/>
      <c r="Y12" s="1"/>
      <c r="Z12" s="1"/>
      <c r="AA12" s="3">
        <v>44229</v>
      </c>
      <c r="AB12">
        <f>J12^2</f>
        <v>1.0000000000000018E-4</v>
      </c>
      <c r="AC12">
        <f>K12^2</f>
        <v>2.3256914423922842E-3</v>
      </c>
      <c r="AD12">
        <f>L12^2</f>
        <v>2.1799437160138794E-3</v>
      </c>
      <c r="AE12">
        <f>M12^2</f>
        <v>2.8640149269263976E-5</v>
      </c>
      <c r="AF12">
        <f>N12^2</f>
        <v>6.4791241182970798E-4</v>
      </c>
      <c r="AG12">
        <f>(K12+L12)^2</f>
        <v>9.0089123851512885E-3</v>
      </c>
      <c r="AH12">
        <f>(M12+N12)^2</f>
        <v>9.4899564277447829E-4</v>
      </c>
      <c r="AI12">
        <f>O12^2</f>
        <v>1.3391364527569298E-2</v>
      </c>
    </row>
    <row r="13" spans="1:35" x14ac:dyDescent="0.25">
      <c r="A13" s="3">
        <v>44383</v>
      </c>
      <c r="B13" s="2">
        <f>[1]Change_2!$R13/100</f>
        <v>1.0000000000000009E-4</v>
      </c>
      <c r="C13">
        <f>[6]contrs_5year_unconv2!A12</f>
        <v>-4.1913257616880203E-4</v>
      </c>
      <c r="D13">
        <f>[6]contrs_5year_unconv2!B12</f>
        <v>1.2801821184344001E-4</v>
      </c>
      <c r="E13">
        <f>[6]contrs_5year_unconv2!C12</f>
        <v>-1.38354690625765E-4</v>
      </c>
      <c r="F13">
        <f>[6]contrs_5year_unconv2!D12</f>
        <v>-7.6003957158172E-4</v>
      </c>
      <c r="H13" s="1">
        <f t="shared" si="1"/>
        <v>44378</v>
      </c>
      <c r="I13" s="3">
        <v>44383</v>
      </c>
      <c r="J13">
        <f t="shared" si="2"/>
        <v>1.0000000000000009E-2</v>
      </c>
      <c r="K13">
        <f t="shared" si="2"/>
        <v>-4.1913257616880202E-2</v>
      </c>
      <c r="L13">
        <f t="shared" si="2"/>
        <v>1.2801821184344002E-2</v>
      </c>
      <c r="M13">
        <f t="shared" si="2"/>
        <v>-1.3835469062576501E-2</v>
      </c>
      <c r="N13">
        <f t="shared" si="2"/>
        <v>-7.6003957158172E-2</v>
      </c>
      <c r="O13">
        <f t="shared" si="3"/>
        <v>0.1289508626532847</v>
      </c>
      <c r="Q13">
        <f t="shared" si="4"/>
        <v>1.0000000000000009E-2</v>
      </c>
      <c r="R13">
        <f t="shared" si="5"/>
        <v>-7.0774493352657869E-4</v>
      </c>
      <c r="S13">
        <f t="shared" si="6"/>
        <v>5.4007333867697641E-2</v>
      </c>
      <c r="T13">
        <f t="shared" si="7"/>
        <v>2.7370043620777114E-2</v>
      </c>
      <c r="U13" s="1"/>
      <c r="V13" s="1"/>
      <c r="W13" s="1"/>
      <c r="X13" s="1"/>
      <c r="Y13" s="1"/>
      <c r="Z13" s="1"/>
      <c r="AA13" s="3">
        <v>44383</v>
      </c>
      <c r="AB13">
        <f>J13^2</f>
        <v>1.0000000000000018E-4</v>
      </c>
      <c r="AC13">
        <f>K13^2</f>
        <v>1.7567211640589662E-3</v>
      </c>
      <c r="AD13">
        <f>L13^2</f>
        <v>1.6388662563591885E-4</v>
      </c>
      <c r="AE13">
        <f>M13^2</f>
        <v>1.9142020418151147E-4</v>
      </c>
      <c r="AF13">
        <f>N13^2</f>
        <v>5.7766015037012449E-3</v>
      </c>
      <c r="AG13">
        <f>(K13+L13)^2</f>
        <v>8.4747573116559594E-4</v>
      </c>
      <c r="AH13">
        <f>(M13+N13)^2</f>
        <v>8.0711225036733131E-3</v>
      </c>
      <c r="AI13">
        <f>O13^2</f>
        <v>1.6628324979026297E-2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-4.3333333333333342E-2</v>
      </c>
      <c r="K15">
        <f t="shared" ref="K15:O15" si="8">AVERAGE(K2:K13)</f>
        <v>-4.1205512683353623E-2</v>
      </c>
      <c r="L15">
        <f t="shared" si="8"/>
        <v>-4.1205512683353637E-2</v>
      </c>
      <c r="M15">
        <f t="shared" si="8"/>
        <v>-4.1205512683353616E-2</v>
      </c>
      <c r="N15">
        <f t="shared" si="8"/>
        <v>-4.1205512683353658E-2</v>
      </c>
      <c r="O15">
        <f t="shared" si="8"/>
        <v>0.1214887174000812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5.9800000000000006E-2</v>
      </c>
      <c r="AC201">
        <f t="shared" ref="AC201:AI201" si="9">SUM(AC1:AC200)</f>
        <v>2.0797487286255724E-2</v>
      </c>
      <c r="AD201">
        <f t="shared" si="9"/>
        <v>3.0849465252104972E-2</v>
      </c>
      <c r="AE201">
        <f t="shared" si="9"/>
        <v>3.1016364722174741E-2</v>
      </c>
      <c r="AF201">
        <f t="shared" si="9"/>
        <v>3.4280079847651301E-2</v>
      </c>
      <c r="AG201">
        <f t="shared" si="9"/>
        <v>9.2396415150313105E-2</v>
      </c>
      <c r="AH201">
        <f t="shared" si="9"/>
        <v>0.10604590721091822</v>
      </c>
      <c r="AI201">
        <f t="shared" si="9"/>
        <v>0.17789366280581831</v>
      </c>
    </row>
    <row r="203" spans="1:35" x14ac:dyDescent="0.25">
      <c r="AC203">
        <f>AC201/$AB$201</f>
        <v>0.34778406833203546</v>
      </c>
      <c r="AD203">
        <f t="shared" ref="AD203:AI203" si="10">AD201/$AB$201</f>
        <v>0.51587734535292595</v>
      </c>
      <c r="AE203">
        <f t="shared" si="10"/>
        <v>0.51866830639088191</v>
      </c>
      <c r="AF203">
        <f t="shared" si="10"/>
        <v>0.57324548240219564</v>
      </c>
      <c r="AG203">
        <f t="shared" si="10"/>
        <v>1.5450905543530618</v>
      </c>
      <c r="AH203">
        <f t="shared" si="10"/>
        <v>1.7733429299484651</v>
      </c>
      <c r="AI203">
        <f t="shared" si="10"/>
        <v>2.9748104148130148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3"/>
  <sheetViews>
    <sheetView tabSelected="1" workbookViewId="0">
      <selection activeCell="B2" sqref="B2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6" width="12.42578125" bestFit="1" customWidth="1"/>
    <col min="7" max="7" width="9.42578125" customWidth="1"/>
    <col min="8" max="8" width="10.7109375" bestFit="1" customWidth="1"/>
    <col min="9" max="9" width="9.7109375" bestFit="1" customWidth="1"/>
    <col min="10" max="10" width="9" bestFit="1" customWidth="1"/>
    <col min="11" max="11" width="12.7109375" bestFit="1" customWidth="1"/>
    <col min="12" max="12" width="11.42578125" bestFit="1" customWidth="1"/>
    <col min="13" max="13" width="13.42578125" bestFit="1" customWidth="1"/>
    <col min="14" max="14" width="12.42578125" bestFit="1" customWidth="1"/>
    <col min="15" max="15" width="12.42578125" customWidth="1"/>
    <col min="17" max="17" width="10.7109375" bestFit="1" customWidth="1"/>
    <col min="18" max="26" width="10.7109375" customWidth="1"/>
    <col min="27" max="27" width="9.7109375" bestFit="1" customWidth="1"/>
    <col min="28" max="28" width="9" bestFit="1" customWidth="1"/>
    <col min="29" max="29" width="12.7109375" bestFit="1" customWidth="1"/>
    <col min="30" max="30" width="11.42578125" bestFit="1" customWidth="1"/>
    <col min="31" max="31" width="13.42578125" bestFit="1" customWidth="1"/>
    <col min="32" max="32" width="12.42578125" bestFit="1" customWidth="1"/>
    <col min="34" max="34" width="12" bestFit="1" customWidth="1"/>
  </cols>
  <sheetData>
    <row r="1" spans="1:35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8</v>
      </c>
      <c r="Q1" t="s">
        <v>0</v>
      </c>
      <c r="R1" t="s">
        <v>1</v>
      </c>
      <c r="S1" t="s">
        <v>2</v>
      </c>
      <c r="T1" t="s">
        <v>3</v>
      </c>
      <c r="AA1" t="s">
        <v>5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6</v>
      </c>
      <c r="AH1" t="s">
        <v>7</v>
      </c>
      <c r="AI1" t="s">
        <v>8</v>
      </c>
    </row>
    <row r="2" spans="1:35" x14ac:dyDescent="0.25">
      <c r="A2" s="3">
        <v>43906</v>
      </c>
      <c r="B2" s="2">
        <f>[1]Change_2!$AP2/100</f>
        <v>4.0000000000000034E-4</v>
      </c>
      <c r="C2">
        <f>[7]contrs_10year_unconv2!A1</f>
        <v>-1.4299026396185101E-4</v>
      </c>
      <c r="D2">
        <f>[7]contrs_10year_unconv2!B1</f>
        <v>-1.65763455434288E-4</v>
      </c>
      <c r="E2">
        <f>[7]contrs_10year_unconv2!C1</f>
        <v>3.0642968458174903E-4</v>
      </c>
      <c r="F2">
        <f>[7]contrs_10year_unconv2!D1</f>
        <v>-3.3168745514159103E-4</v>
      </c>
      <c r="H2" s="1">
        <f>EOMONTH(I2,-1)+1</f>
        <v>43891</v>
      </c>
      <c r="I2" s="3">
        <v>43906</v>
      </c>
      <c r="J2">
        <f>B2*100</f>
        <v>4.0000000000000036E-2</v>
      </c>
      <c r="K2">
        <f>C2*100</f>
        <v>-1.42990263961851E-2</v>
      </c>
      <c r="L2">
        <f>D2*100</f>
        <v>-1.6576345543428801E-2</v>
      </c>
      <c r="M2">
        <f>E2*100</f>
        <v>3.0642968458174904E-2</v>
      </c>
      <c r="N2">
        <f>F2*100</f>
        <v>-3.3168745514159104E-2</v>
      </c>
      <c r="O2">
        <f>J2-K2-L2-M2-N2</f>
        <v>7.3401148995598131E-2</v>
      </c>
      <c r="Q2">
        <f>J2</f>
        <v>4.0000000000000036E-2</v>
      </c>
      <c r="R2">
        <f>K2-K$15</f>
        <v>1.6553302596763866E-2</v>
      </c>
      <c r="S2">
        <f t="shared" ref="S2:T2" si="0">L2-L$15</f>
        <v>1.4275983449520139E-2</v>
      </c>
      <c r="T2">
        <f t="shared" si="0"/>
        <v>6.1495297451123858E-2</v>
      </c>
      <c r="U2" s="1"/>
      <c r="V2" s="1"/>
      <c r="W2" s="1"/>
      <c r="X2" s="1"/>
      <c r="Y2" s="1"/>
      <c r="Z2" s="1"/>
      <c r="AA2" s="3">
        <v>43906</v>
      </c>
      <c r="AB2">
        <f>J2^2</f>
        <v>1.6000000000000029E-3</v>
      </c>
      <c r="AC2">
        <f>K2^2</f>
        <v>2.0446215587879824E-4</v>
      </c>
      <c r="AD2">
        <f>L2^2</f>
        <v>2.747752315751519E-4</v>
      </c>
      <c r="AE2">
        <f>M2^2</f>
        <v>9.3899151592870202E-4</v>
      </c>
      <c r="AF2">
        <f>N2^2</f>
        <v>1.1001656789830496E-3</v>
      </c>
      <c r="AG2">
        <f>(K2+L2)^2</f>
        <v>9.5328859240949738E-4</v>
      </c>
      <c r="AH2">
        <f>(M2+N2)^2</f>
        <v>6.3795497365362113E-6</v>
      </c>
      <c r="AI2">
        <f>O2^2</f>
        <v>5.3877286738739961E-3</v>
      </c>
    </row>
    <row r="3" spans="1:35" x14ac:dyDescent="0.25">
      <c r="A3" s="3">
        <v>43909</v>
      </c>
      <c r="B3" s="2">
        <f>[1]Change_2!$AP3/100</f>
        <v>-1.0000000000000009E-3</v>
      </c>
      <c r="C3">
        <f>[7]contrs_10year_unconv2!A2</f>
        <v>-3.8422950053956198E-4</v>
      </c>
      <c r="D3" s="6">
        <f>[7]contrs_10year_unconv2!B2</f>
        <v>-9.9751282205017995E-5</v>
      </c>
      <c r="E3">
        <f>[7]contrs_10year_unconv2!C2</f>
        <v>-7.4499629699148397E-4</v>
      </c>
      <c r="F3">
        <f>[7]contrs_10year_unconv2!D2</f>
        <v>-8.0638108584719904E-4</v>
      </c>
      <c r="H3" s="1">
        <f t="shared" ref="H3:H13" si="1">EOMONTH(I3,-1)+1</f>
        <v>43891</v>
      </c>
      <c r="I3" s="3">
        <v>43909</v>
      </c>
      <c r="J3">
        <f t="shared" ref="J3:N13" si="2">B3*100</f>
        <v>-0.10000000000000009</v>
      </c>
      <c r="K3">
        <f t="shared" si="2"/>
        <v>-3.8422950053956198E-2</v>
      </c>
      <c r="L3">
        <f t="shared" si="2"/>
        <v>-9.9751282205017989E-3</v>
      </c>
      <c r="M3">
        <f t="shared" si="2"/>
        <v>-7.4499629699148404E-2</v>
      </c>
      <c r="N3">
        <f t="shared" si="2"/>
        <v>-8.0638108584719898E-2</v>
      </c>
      <c r="O3">
        <f t="shared" ref="O3:O13" si="3">J3-K3-L3-M3-N3</f>
        <v>0.10353581655832621</v>
      </c>
      <c r="Q3">
        <f t="shared" ref="Q3:Q13" si="4">J3</f>
        <v>-0.10000000000000009</v>
      </c>
      <c r="R3">
        <f t="shared" ref="R3:R13" si="5">K3-K$15</f>
        <v>-7.5706210610072301E-3</v>
      </c>
      <c r="S3">
        <f t="shared" ref="S3:S13" si="6">L3-L$15</f>
        <v>2.087720077244714E-2</v>
      </c>
      <c r="T3">
        <f t="shared" ref="T3:T13" si="7">M3-M$15</f>
        <v>-4.3647300706199446E-2</v>
      </c>
      <c r="U3" s="1"/>
      <c r="V3" s="1"/>
      <c r="W3" s="1"/>
      <c r="X3" s="1"/>
      <c r="Y3" s="1"/>
      <c r="Z3" s="1"/>
      <c r="AA3" s="3">
        <v>43909</v>
      </c>
      <c r="AB3">
        <f>J3^2</f>
        <v>1.0000000000000018E-2</v>
      </c>
      <c r="AC3">
        <f>K3^2</f>
        <v>1.4763230908488125E-3</v>
      </c>
      <c r="AD3">
        <f>L3^2</f>
        <v>9.9503183015451385E-5</v>
      </c>
      <c r="AE3">
        <f>M3^2</f>
        <v>5.5501948253102347E-3</v>
      </c>
      <c r="AF3">
        <f>N3^2</f>
        <v>6.5025045561210772E-3</v>
      </c>
      <c r="AG3">
        <f>(K3+L3)^2</f>
        <v>2.3423739806605632E-3</v>
      </c>
      <c r="AH3">
        <f>(M3+N3)^2</f>
        <v>2.4067717839834014E-2</v>
      </c>
      <c r="AI3">
        <f>O3^2</f>
        <v>1.0719665310399376E-2</v>
      </c>
    </row>
    <row r="4" spans="1:35" x14ac:dyDescent="0.25">
      <c r="A4" s="3">
        <v>44088</v>
      </c>
      <c r="B4" s="2">
        <f>[1]Change_2!$AP4/100</f>
        <v>-3.9999999999999926E-4</v>
      </c>
      <c r="C4">
        <f>[7]contrs_10year_unconv2!A3</f>
        <v>-4.1220715036789901E-4</v>
      </c>
      <c r="D4">
        <f>[7]contrs_10year_unconv2!B3</f>
        <v>-2.9394433700047199E-4</v>
      </c>
      <c r="E4">
        <f>[7]contrs_10year_unconv2!C3</f>
        <v>-6.3704841809031798E-4</v>
      </c>
      <c r="F4" s="6">
        <f>[7]contrs_10year_unconv2!D3</f>
        <v>-6.1971963199005303E-5</v>
      </c>
      <c r="H4" s="1">
        <f t="shared" si="1"/>
        <v>44075</v>
      </c>
      <c r="I4" s="3">
        <v>44088</v>
      </c>
      <c r="J4">
        <f t="shared" si="2"/>
        <v>-3.9999999999999925E-2</v>
      </c>
      <c r="K4">
        <f t="shared" si="2"/>
        <v>-4.1220715036789903E-2</v>
      </c>
      <c r="L4">
        <f t="shared" si="2"/>
        <v>-2.9394433700047198E-2</v>
      </c>
      <c r="M4">
        <f t="shared" si="2"/>
        <v>-6.3704841809031798E-2</v>
      </c>
      <c r="N4">
        <f t="shared" si="2"/>
        <v>-6.19719631990053E-3</v>
      </c>
      <c r="O4">
        <f t="shared" si="3"/>
        <v>0.10051718686576951</v>
      </c>
      <c r="Q4">
        <f t="shared" si="4"/>
        <v>-3.9999999999999925E-2</v>
      </c>
      <c r="R4">
        <f t="shared" si="5"/>
        <v>-1.0368386043840935E-2</v>
      </c>
      <c r="S4">
        <f t="shared" si="6"/>
        <v>1.4578952929017418E-3</v>
      </c>
      <c r="T4">
        <f t="shared" si="7"/>
        <v>-3.2852512816082841E-2</v>
      </c>
      <c r="U4" s="1"/>
      <c r="V4" s="1"/>
      <c r="W4" s="1"/>
      <c r="X4" s="1"/>
      <c r="Y4" s="1"/>
      <c r="Z4" s="1"/>
      <c r="AA4" s="3">
        <v>44088</v>
      </c>
      <c r="AB4">
        <f>J4^2</f>
        <v>1.599999999999994E-3</v>
      </c>
      <c r="AC4">
        <f>K4^2</f>
        <v>1.6991473481442372E-3</v>
      </c>
      <c r="AD4">
        <f>L4^2</f>
        <v>8.6403273254647046E-4</v>
      </c>
      <c r="AE4">
        <f>M4^2</f>
        <v>4.0583068699137654E-3</v>
      </c>
      <c r="AF4">
        <f>N4^2</f>
        <v>3.8405242227388669E-5</v>
      </c>
      <c r="AG4">
        <f>(K4+L4)^2</f>
        <v>4.9864992311256275E-3</v>
      </c>
      <c r="AH4">
        <f>(M4+N4)^2</f>
        <v>4.8862949345787081E-3</v>
      </c>
      <c r="AI4">
        <f>O4^2</f>
        <v>1.0103704855408025E-2</v>
      </c>
    </row>
    <row r="5" spans="1:35" x14ac:dyDescent="0.25">
      <c r="A5" s="3">
        <v>44096</v>
      </c>
      <c r="B5" s="2">
        <f>[1]Change_2!$AP5/100</f>
        <v>-5.0000000000000044E-4</v>
      </c>
      <c r="C5">
        <f>[7]contrs_10year_unconv2!A4</f>
        <v>-1.4300254825519399E-4</v>
      </c>
      <c r="D5">
        <f>[7]contrs_10year_unconv2!B4</f>
        <v>-3.19303851662539E-4</v>
      </c>
      <c r="E5">
        <f>[7]contrs_10year_unconv2!C4</f>
        <v>-7.6109470924591702E-4</v>
      </c>
      <c r="F5">
        <f>[7]contrs_10year_unconv2!D4</f>
        <v>-2.2713317209944599E-4</v>
      </c>
      <c r="H5" s="1">
        <f t="shared" si="1"/>
        <v>44075</v>
      </c>
      <c r="I5" s="3">
        <v>44096</v>
      </c>
      <c r="J5">
        <f t="shared" si="2"/>
        <v>-5.0000000000000044E-2</v>
      </c>
      <c r="K5">
        <f t="shared" si="2"/>
        <v>-1.4300254825519399E-2</v>
      </c>
      <c r="L5">
        <f t="shared" si="2"/>
        <v>-3.1930385166253898E-2</v>
      </c>
      <c r="M5">
        <f t="shared" si="2"/>
        <v>-7.6109470924591707E-2</v>
      </c>
      <c r="N5">
        <f t="shared" si="2"/>
        <v>-2.27133172099446E-2</v>
      </c>
      <c r="O5">
        <f t="shared" si="3"/>
        <v>9.5053428126309569E-2</v>
      </c>
      <c r="Q5">
        <f t="shared" si="4"/>
        <v>-5.0000000000000044E-2</v>
      </c>
      <c r="R5">
        <f t="shared" si="5"/>
        <v>1.655207416742957E-2</v>
      </c>
      <c r="S5">
        <f t="shared" si="6"/>
        <v>-1.078056173304958E-3</v>
      </c>
      <c r="T5">
        <f t="shared" si="7"/>
        <v>-4.525714193164275E-2</v>
      </c>
      <c r="U5" s="1"/>
      <c r="V5" s="1"/>
      <c r="W5" s="1"/>
      <c r="X5" s="1"/>
      <c r="Y5" s="1"/>
      <c r="Z5" s="1"/>
      <c r="AA5" s="3">
        <v>44096</v>
      </c>
      <c r="AB5">
        <f>J5^2</f>
        <v>2.5000000000000044E-3</v>
      </c>
      <c r="AC5">
        <f>K5^2</f>
        <v>2.0449728807479087E-4</v>
      </c>
      <c r="AD5">
        <f>L5^2</f>
        <v>1.0195494968653269E-3</v>
      </c>
      <c r="AE5">
        <f>M5^2</f>
        <v>5.7926515644212704E-3</v>
      </c>
      <c r="AF5">
        <f>N5^2</f>
        <v>5.1589477867956552E-4</v>
      </c>
      <c r="AG5">
        <f>(K5+L5)^2</f>
        <v>2.1372720740489488E-3</v>
      </c>
      <c r="AH5">
        <f>(M5+N5)^2</f>
        <v>9.7659434546834498E-3</v>
      </c>
      <c r="AI5">
        <f>O5^2</f>
        <v>9.0351541985634991E-3</v>
      </c>
    </row>
    <row r="6" spans="1:35" x14ac:dyDescent="0.25">
      <c r="A6" s="3">
        <v>44097</v>
      </c>
      <c r="B6" s="2">
        <f>[1]Change_2!$AP6/100</f>
        <v>-2.0000000000000017E-4</v>
      </c>
      <c r="C6">
        <f>[7]contrs_10year_unconv2!A5</f>
        <v>-2.25085670907697E-4</v>
      </c>
      <c r="D6">
        <f>[7]contrs_10year_unconv2!B5</f>
        <v>-2.2027726433821701E-4</v>
      </c>
      <c r="E6">
        <f>[7]contrs_10year_unconv2!C5</f>
        <v>-6.9899854736347902E-4</v>
      </c>
      <c r="F6" s="6">
        <f>[7]contrs_10year_unconv2!D5</f>
        <v>-5.48055945984026E-5</v>
      </c>
      <c r="H6" s="1">
        <f t="shared" si="1"/>
        <v>44075</v>
      </c>
      <c r="I6" s="3">
        <v>44097</v>
      </c>
      <c r="J6">
        <f t="shared" si="2"/>
        <v>-2.0000000000000018E-2</v>
      </c>
      <c r="K6">
        <f t="shared" si="2"/>
        <v>-2.2508567090769701E-2</v>
      </c>
      <c r="L6">
        <f t="shared" si="2"/>
        <v>-2.2027726433821702E-2</v>
      </c>
      <c r="M6">
        <f t="shared" si="2"/>
        <v>-6.9899854736347897E-2</v>
      </c>
      <c r="N6">
        <f t="shared" si="2"/>
        <v>-5.4805594598402599E-3</v>
      </c>
      <c r="O6">
        <f t="shared" si="3"/>
        <v>9.9916707720779541E-2</v>
      </c>
      <c r="Q6">
        <f t="shared" si="4"/>
        <v>-2.0000000000000018E-2</v>
      </c>
      <c r="R6">
        <f t="shared" si="5"/>
        <v>8.3437619021792669E-3</v>
      </c>
      <c r="S6">
        <f t="shared" si="6"/>
        <v>8.8246025591272384E-3</v>
      </c>
      <c r="T6">
        <f t="shared" si="7"/>
        <v>-3.9047525743398939E-2</v>
      </c>
      <c r="U6" s="1"/>
      <c r="V6" s="1"/>
      <c r="W6" s="1"/>
      <c r="X6" s="1"/>
      <c r="Y6" s="1"/>
      <c r="Z6" s="1"/>
      <c r="AA6" s="3">
        <v>44097</v>
      </c>
      <c r="AB6">
        <f>J6^2</f>
        <v>4.0000000000000072E-4</v>
      </c>
      <c r="AC6">
        <f>K6^2</f>
        <v>5.0663559247968084E-4</v>
      </c>
      <c r="AD6">
        <f>L6^2</f>
        <v>4.8522073184328733E-4</v>
      </c>
      <c r="AE6">
        <f>M6^2</f>
        <v>4.8859896921625377E-3</v>
      </c>
      <c r="AF6">
        <f>N6^2</f>
        <v>3.0036531992844561E-5</v>
      </c>
      <c r="AG6">
        <f>(K6+L6)^2</f>
        <v>1.9834814409085623E-3</v>
      </c>
      <c r="AH6">
        <f>(M6+N6)^2</f>
        <v>5.6822068443888847E-3</v>
      </c>
      <c r="AI6">
        <f>O6^2</f>
        <v>9.9833484817596855E-3</v>
      </c>
    </row>
    <row r="7" spans="1:35" x14ac:dyDescent="0.25">
      <c r="A7" s="3">
        <v>44110</v>
      </c>
      <c r="B7" s="2">
        <f>[1]Change_2!$AP7/100</f>
        <v>1.0000000000000009E-4</v>
      </c>
      <c r="C7">
        <f>[7]contrs_10year_unconv2!A6</f>
        <v>-3.7693332350758501E-4</v>
      </c>
      <c r="D7">
        <f>[7]contrs_10year_unconv2!B6</f>
        <v>-2.1611934448109599E-4</v>
      </c>
      <c r="E7" s="6">
        <f>[7]contrs_10year_unconv2!C6</f>
        <v>-9.0918090458816706E-5</v>
      </c>
      <c r="F7">
        <f>[7]contrs_10year_unconv2!D6</f>
        <v>-1.99259777423037E-4</v>
      </c>
      <c r="H7" s="1">
        <f t="shared" si="1"/>
        <v>44105</v>
      </c>
      <c r="I7" s="3">
        <v>44110</v>
      </c>
      <c r="J7">
        <f t="shared" si="2"/>
        <v>1.0000000000000009E-2</v>
      </c>
      <c r="K7">
        <f t="shared" si="2"/>
        <v>-3.7693332350758502E-2</v>
      </c>
      <c r="L7">
        <f t="shared" si="2"/>
        <v>-2.1611934448109597E-2</v>
      </c>
      <c r="M7">
        <f t="shared" si="2"/>
        <v>-9.091809045881671E-3</v>
      </c>
      <c r="N7">
        <f t="shared" si="2"/>
        <v>-1.9925977742303699E-2</v>
      </c>
      <c r="O7">
        <f t="shared" si="3"/>
        <v>9.8323053587053483E-2</v>
      </c>
      <c r="Q7">
        <f t="shared" si="4"/>
        <v>1.0000000000000009E-2</v>
      </c>
      <c r="R7">
        <f t="shared" si="5"/>
        <v>-6.8410033578095338E-3</v>
      </c>
      <c r="S7">
        <f t="shared" si="6"/>
        <v>9.2403945448393428E-3</v>
      </c>
      <c r="T7">
        <f t="shared" si="7"/>
        <v>2.1760519947067285E-2</v>
      </c>
      <c r="U7" s="1"/>
      <c r="V7" s="1"/>
      <c r="W7" s="1"/>
      <c r="X7" s="1"/>
      <c r="Y7" s="1"/>
      <c r="Z7" s="1"/>
      <c r="AA7" s="3">
        <v>44110</v>
      </c>
      <c r="AB7">
        <f>J7^2</f>
        <v>1.0000000000000018E-4</v>
      </c>
      <c r="AC7">
        <f>K7^2</f>
        <v>1.4207873037047375E-3</v>
      </c>
      <c r="AD7">
        <f>L7^2</f>
        <v>4.6707571058938628E-4</v>
      </c>
      <c r="AE7">
        <f>M7^2</f>
        <v>8.2660991726775786E-5</v>
      </c>
      <c r="AF7">
        <f>N7^2</f>
        <v>3.970445889867824E-4</v>
      </c>
      <c r="AG7">
        <f>(K7+L7)^2</f>
        <v>3.5171146700849268E-3</v>
      </c>
      <c r="AH7">
        <f>(M7+N7)^2</f>
        <v>8.4203195008458525E-4</v>
      </c>
      <c r="AI7">
        <f>O7^2</f>
        <v>9.6674228666825904E-3</v>
      </c>
    </row>
    <row r="8" spans="1:35" x14ac:dyDescent="0.25">
      <c r="A8" s="3">
        <v>44111</v>
      </c>
      <c r="B8" s="2">
        <f>[1]Change_2!$AP8/100</f>
        <v>-2.0000000000000017E-4</v>
      </c>
      <c r="C8">
        <f>[7]contrs_10year_unconv2!A7</f>
        <v>-3.4554642161123802E-4</v>
      </c>
      <c r="D8">
        <f>[7]contrs_10year_unconv2!B7</f>
        <v>-3.0071281158047602E-4</v>
      </c>
      <c r="E8">
        <f>[7]contrs_10year_unconv2!C7</f>
        <v>-1.13744539742514E-4</v>
      </c>
      <c r="F8">
        <f>[7]contrs_10year_unconv2!D7</f>
        <v>-3.1448426153535399E-4</v>
      </c>
      <c r="H8" s="1">
        <f t="shared" si="1"/>
        <v>44105</v>
      </c>
      <c r="I8" s="3">
        <v>44111</v>
      </c>
      <c r="J8">
        <f t="shared" si="2"/>
        <v>-2.0000000000000018E-2</v>
      </c>
      <c r="K8">
        <f t="shared" si="2"/>
        <v>-3.4554642161123798E-2</v>
      </c>
      <c r="L8">
        <f t="shared" si="2"/>
        <v>-3.0071281158047601E-2</v>
      </c>
      <c r="M8">
        <f t="shared" si="2"/>
        <v>-1.13744539742514E-2</v>
      </c>
      <c r="N8">
        <f t="shared" si="2"/>
        <v>-3.1448426153535401E-2</v>
      </c>
      <c r="O8">
        <f t="shared" si="3"/>
        <v>8.7448803446958184E-2</v>
      </c>
      <c r="Q8">
        <f t="shared" si="4"/>
        <v>-2.0000000000000018E-2</v>
      </c>
      <c r="R8">
        <f t="shared" si="5"/>
        <v>-3.7023131681748304E-3</v>
      </c>
      <c r="S8">
        <f t="shared" si="6"/>
        <v>7.8104783490133903E-4</v>
      </c>
      <c r="T8">
        <f t="shared" si="7"/>
        <v>1.9477875018697556E-2</v>
      </c>
      <c r="U8" s="1"/>
      <c r="V8" s="1"/>
      <c r="W8" s="1"/>
      <c r="X8" s="1"/>
      <c r="Y8" s="1"/>
      <c r="Z8" s="1"/>
      <c r="AA8" s="3">
        <v>44111</v>
      </c>
      <c r="AB8">
        <f>J8^2</f>
        <v>4.0000000000000072E-4</v>
      </c>
      <c r="AC8">
        <f>K8^2</f>
        <v>1.1940232948833144E-3</v>
      </c>
      <c r="AD8">
        <f>L8^2</f>
        <v>9.0428195048634864E-4</v>
      </c>
      <c r="AE8">
        <f>M8^2</f>
        <v>1.2937820321236345E-4</v>
      </c>
      <c r="AF8">
        <f>N8^2</f>
        <v>9.8900350753436937E-4</v>
      </c>
      <c r="AG8">
        <f>(K8+L8)^2</f>
        <v>4.1765099648554214E-3</v>
      </c>
      <c r="AH8">
        <f>(M8+N8)^2</f>
        <v>1.8337990624387979E-3</v>
      </c>
      <c r="AI8">
        <f>O8^2</f>
        <v>7.6472932243047253E-3</v>
      </c>
    </row>
    <row r="9" spans="1:35" x14ac:dyDescent="0.25">
      <c r="A9" s="3">
        <v>44119</v>
      </c>
      <c r="B9" s="2">
        <f>[1]Change_2!$AP9/100</f>
        <v>-1.1999999999999999E-3</v>
      </c>
      <c r="C9">
        <f>[7]contrs_10year_unconv2!A8</f>
        <v>-3.4658624825371199E-4</v>
      </c>
      <c r="D9">
        <f>[7]contrs_10year_unconv2!B8</f>
        <v>-5.0130877847713205E-4</v>
      </c>
      <c r="E9">
        <f>[7]contrs_10year_unconv2!C8</f>
        <v>-8.5108900688280202E-4</v>
      </c>
      <c r="F9">
        <f>[7]contrs_10year_unconv2!D8</f>
        <v>-3.3452119909469999E-4</v>
      </c>
      <c r="H9" s="1">
        <f t="shared" si="1"/>
        <v>44105</v>
      </c>
      <c r="I9" s="3">
        <v>44119</v>
      </c>
      <c r="J9">
        <f t="shared" si="2"/>
        <v>-0.12</v>
      </c>
      <c r="K9">
        <f t="shared" si="2"/>
        <v>-3.4658624825371201E-2</v>
      </c>
      <c r="L9">
        <f t="shared" si="2"/>
        <v>-5.0130877847713202E-2</v>
      </c>
      <c r="M9">
        <f t="shared" si="2"/>
        <v>-8.5108900688280198E-2</v>
      </c>
      <c r="N9">
        <f t="shared" si="2"/>
        <v>-3.3452119909470002E-2</v>
      </c>
      <c r="O9">
        <f t="shared" si="3"/>
        <v>8.3350523270834614E-2</v>
      </c>
      <c r="Q9">
        <f t="shared" si="4"/>
        <v>-0.12</v>
      </c>
      <c r="R9">
        <f t="shared" si="5"/>
        <v>-3.806295832422233E-3</v>
      </c>
      <c r="S9">
        <f t="shared" si="6"/>
        <v>-1.9278548854764262E-2</v>
      </c>
      <c r="T9">
        <f t="shared" si="7"/>
        <v>-5.425657169533124E-2</v>
      </c>
      <c r="U9" s="1"/>
      <c r="V9" s="1"/>
      <c r="W9" s="1"/>
      <c r="X9" s="1"/>
      <c r="Y9" s="1"/>
      <c r="Z9" s="1"/>
      <c r="AA9" s="3">
        <v>44119</v>
      </c>
      <c r="AB9">
        <f>J9^2</f>
        <v>1.44E-2</v>
      </c>
      <c r="AC9">
        <f>K9^2</f>
        <v>1.2012202747858369E-3</v>
      </c>
      <c r="AD9">
        <f>L9^2</f>
        <v>2.5131049137823423E-3</v>
      </c>
      <c r="AE9">
        <f>M9^2</f>
        <v>7.2435249763675418E-3</v>
      </c>
      <c r="AF9">
        <f>N9^2</f>
        <v>1.1190443264375593E-3</v>
      </c>
      <c r="AG9">
        <f>(K9+L9)^2</f>
        <v>7.1892597635489887E-3</v>
      </c>
      <c r="AH9">
        <f>(M9+N9)^2</f>
        <v>1.4056715605180146E-2</v>
      </c>
      <c r="AI9">
        <f>O9^2</f>
        <v>6.9473097295219425E-3</v>
      </c>
    </row>
    <row r="10" spans="1:35" x14ac:dyDescent="0.25">
      <c r="A10" s="3">
        <v>44120</v>
      </c>
      <c r="B10" s="2">
        <f>[1]Change_2!$AP10/100</f>
        <v>-1.0000000000000009E-4</v>
      </c>
      <c r="C10">
        <f>[7]contrs_10year_unconv2!A9</f>
        <v>-3.8244770122392903E-4</v>
      </c>
      <c r="D10">
        <f>[7]contrs_10year_unconv2!B9</f>
        <v>-3.2813165130186401E-4</v>
      </c>
      <c r="E10">
        <f>[7]contrs_10year_unconv2!C9</f>
        <v>-1.22610510342294E-4</v>
      </c>
      <c r="F10">
        <f>[7]contrs_10year_unconv2!D9</f>
        <v>-1.7120599833596401E-4</v>
      </c>
      <c r="H10" s="1">
        <f t="shared" si="1"/>
        <v>44105</v>
      </c>
      <c r="I10" s="3">
        <v>44120</v>
      </c>
      <c r="J10">
        <f t="shared" si="2"/>
        <v>-1.0000000000000009E-2</v>
      </c>
      <c r="K10">
        <f t="shared" si="2"/>
        <v>-3.8244770122392906E-2</v>
      </c>
      <c r="L10">
        <f t="shared" si="2"/>
        <v>-3.2813165130186402E-2</v>
      </c>
      <c r="M10">
        <f t="shared" si="2"/>
        <v>-1.2261051034229399E-2</v>
      </c>
      <c r="N10">
        <f t="shared" si="2"/>
        <v>-1.71205998335964E-2</v>
      </c>
      <c r="O10">
        <f t="shared" si="3"/>
        <v>9.0439586120405091E-2</v>
      </c>
      <c r="Q10">
        <f t="shared" si="4"/>
        <v>-1.0000000000000009E-2</v>
      </c>
      <c r="R10">
        <f t="shared" si="5"/>
        <v>-7.3924411294439378E-3</v>
      </c>
      <c r="S10">
        <f t="shared" si="6"/>
        <v>-1.9608361372374615E-3</v>
      </c>
      <c r="T10">
        <f t="shared" si="7"/>
        <v>1.8591277958719555E-2</v>
      </c>
      <c r="U10" s="1"/>
      <c r="V10" s="1"/>
      <c r="W10" s="1"/>
      <c r="X10" s="1"/>
      <c r="Y10" s="1"/>
      <c r="Z10" s="1"/>
      <c r="AA10" s="3">
        <v>44120</v>
      </c>
      <c r="AB10">
        <f>J10^2</f>
        <v>1.0000000000000018E-4</v>
      </c>
      <c r="AC10">
        <f>K10^2</f>
        <v>1.462662441714677E-3</v>
      </c>
      <c r="AD10">
        <f>L10^2</f>
        <v>1.0767038058608807E-3</v>
      </c>
      <c r="AE10">
        <f>M10^2</f>
        <v>1.5033337246397782E-4</v>
      </c>
      <c r="AF10">
        <f>N10^2</f>
        <v>2.931149386621411E-4</v>
      </c>
      <c r="AG10">
        <f>(K10+L10)^2</f>
        <v>5.0492301623597533E-3</v>
      </c>
      <c r="AH10">
        <f>(M10+N10)^2</f>
        <v>8.6328140771880851E-4</v>
      </c>
      <c r="AI10">
        <f>O10^2</f>
        <v>8.1793187376301684E-3</v>
      </c>
    </row>
    <row r="11" spans="1:35" x14ac:dyDescent="0.25">
      <c r="A11" s="3">
        <v>44138</v>
      </c>
      <c r="B11" s="2">
        <f>[1]Change_2!$AP11/100</f>
        <v>-2.9999999999999916E-4</v>
      </c>
      <c r="C11">
        <f>[7]contrs_10year_unconv2!A10</f>
        <v>-1.9744736402951E-4</v>
      </c>
      <c r="D11">
        <f>[7]contrs_10year_unconv2!B10</f>
        <v>-4.3501981955529698E-4</v>
      </c>
      <c r="E11">
        <f>[7]contrs_10year_unconv2!C10</f>
        <v>-1.9489473556157699E-4</v>
      </c>
      <c r="F11">
        <f>[7]contrs_10year_unconv2!D10</f>
        <v>-4.7078867656012398E-4</v>
      </c>
      <c r="H11" s="1">
        <f t="shared" si="1"/>
        <v>44136</v>
      </c>
      <c r="I11" s="3">
        <v>44138</v>
      </c>
      <c r="J11">
        <f t="shared" si="2"/>
        <v>-2.9999999999999916E-2</v>
      </c>
      <c r="K11">
        <f t="shared" si="2"/>
        <v>-1.9744736402950998E-2</v>
      </c>
      <c r="L11">
        <f t="shared" si="2"/>
        <v>-4.3501981955529699E-2</v>
      </c>
      <c r="M11">
        <f t="shared" si="2"/>
        <v>-1.94894735561577E-2</v>
      </c>
      <c r="N11">
        <f t="shared" si="2"/>
        <v>-4.7078867656012401E-2</v>
      </c>
      <c r="O11">
        <f t="shared" si="3"/>
        <v>9.9815059570650871E-2</v>
      </c>
      <c r="Q11">
        <f t="shared" si="4"/>
        <v>-2.9999999999999916E-2</v>
      </c>
      <c r="R11">
        <f t="shared" si="5"/>
        <v>1.110759258999797E-2</v>
      </c>
      <c r="S11">
        <f t="shared" si="6"/>
        <v>-1.2649652962580759E-2</v>
      </c>
      <c r="T11">
        <f t="shared" si="7"/>
        <v>1.1362855436791254E-2</v>
      </c>
      <c r="U11" s="1"/>
      <c r="V11" s="1"/>
      <c r="W11" s="1"/>
      <c r="X11" s="1"/>
      <c r="Y11" s="1"/>
      <c r="Z11" s="1"/>
      <c r="AA11" s="3">
        <v>44138</v>
      </c>
      <c r="AB11">
        <f>J11^2</f>
        <v>8.9999999999999499E-4</v>
      </c>
      <c r="AC11">
        <f>K11^2</f>
        <v>3.8985461562201829E-4</v>
      </c>
      <c r="AD11">
        <f>L11^2</f>
        <v>1.8924224340592316E-3</v>
      </c>
      <c r="AE11">
        <f>M11^2</f>
        <v>3.7983957949617027E-4</v>
      </c>
      <c r="AF11">
        <f>N11^2</f>
        <v>2.2164197797723308E-3</v>
      </c>
      <c r="AG11">
        <f>(K11+L11)^2</f>
        <v>4.000147383116979E-3</v>
      </c>
      <c r="AH11">
        <f>(M11+N11)^2</f>
        <v>4.4313440517399043E-3</v>
      </c>
      <c r="AI11">
        <f>O11^2</f>
        <v>9.9630461170925819E-3</v>
      </c>
    </row>
    <row r="12" spans="1:35" x14ac:dyDescent="0.25">
      <c r="A12" s="3">
        <v>44229</v>
      </c>
      <c r="B12" s="2">
        <f>[1]Change_2!$AP12/100</f>
        <v>2.0000000000000017E-4</v>
      </c>
      <c r="C12">
        <f>[7]contrs_10year_unconv2!A11</f>
        <v>-4.25487686800399E-4</v>
      </c>
      <c r="D12">
        <f>[7]contrs_10year_unconv2!B11</f>
        <v>-2.85364243229464E-4</v>
      </c>
      <c r="E12">
        <f>[7]contrs_10year_unconv2!C11</f>
        <v>1.58609883790697E-4</v>
      </c>
      <c r="F12">
        <f>[7]contrs_10year_unconv2!D11</f>
        <v>-2.1508060679207899E-4</v>
      </c>
      <c r="H12" s="1">
        <f t="shared" si="1"/>
        <v>44228</v>
      </c>
      <c r="I12" s="3">
        <v>44229</v>
      </c>
      <c r="J12">
        <f t="shared" si="2"/>
        <v>2.0000000000000018E-2</v>
      </c>
      <c r="K12">
        <f t="shared" si="2"/>
        <v>-4.25487686800399E-2</v>
      </c>
      <c r="L12">
        <f t="shared" si="2"/>
        <v>-2.85364243229464E-2</v>
      </c>
      <c r="M12">
        <f t="shared" si="2"/>
        <v>1.5860988379069699E-2</v>
      </c>
      <c r="N12">
        <f t="shared" si="2"/>
        <v>-2.1508060679207901E-2</v>
      </c>
      <c r="O12">
        <f t="shared" si="3"/>
        <v>9.6732265303124509E-2</v>
      </c>
      <c r="Q12">
        <f t="shared" si="4"/>
        <v>2.0000000000000018E-2</v>
      </c>
      <c r="R12">
        <f t="shared" si="5"/>
        <v>-1.1696439687090932E-2</v>
      </c>
      <c r="S12">
        <f t="shared" si="6"/>
        <v>2.3159046700025401E-3</v>
      </c>
      <c r="T12">
        <f t="shared" si="7"/>
        <v>4.6713317372018656E-2</v>
      </c>
      <c r="U12" s="1"/>
      <c r="V12" s="1"/>
      <c r="W12" s="1"/>
      <c r="X12" s="1"/>
      <c r="Y12" s="1"/>
      <c r="Z12" s="1"/>
      <c r="AA12" s="3">
        <v>44229</v>
      </c>
      <c r="AB12">
        <f>J12^2</f>
        <v>4.0000000000000072E-4</v>
      </c>
      <c r="AC12">
        <f>K12^2</f>
        <v>1.8103977161875444E-3</v>
      </c>
      <c r="AD12">
        <f>L12^2</f>
        <v>8.1432751313924691E-4</v>
      </c>
      <c r="AE12">
        <f>M12^2</f>
        <v>2.5157095236098403E-4</v>
      </c>
      <c r="AF12">
        <f>N12^2</f>
        <v>4.6259667418048901E-4</v>
      </c>
      <c r="AG12">
        <f>(K12+L12)^2</f>
        <v>5.0531046642718121E-3</v>
      </c>
      <c r="AH12">
        <f>(M12+N12)^2</f>
        <v>3.1889425562988162E-5</v>
      </c>
      <c r="AI12">
        <f>O12^2</f>
        <v>9.3571311506740664E-3</v>
      </c>
    </row>
    <row r="13" spans="1:35" x14ac:dyDescent="0.25">
      <c r="A13" s="3">
        <v>44383</v>
      </c>
      <c r="B13" s="2">
        <f>[1]Change_2!$AP13/100</f>
        <v>-4.0000000000000034E-4</v>
      </c>
      <c r="C13">
        <f>[7]contrs_10year_unconv2!A12</f>
        <v>-3.2031559969529998E-4</v>
      </c>
      <c r="D13">
        <f>[7]contrs_10year_unconv2!B12</f>
        <v>-5.3658263988800995E-4</v>
      </c>
      <c r="E13" s="6">
        <f>[7]contrs_10year_unconv2!C12</f>
        <v>4.8075807152881699E-5</v>
      </c>
      <c r="F13">
        <f>[7]contrs_10year_unconv2!D12</f>
        <v>-5.1495968852697204E-4</v>
      </c>
      <c r="H13" s="1">
        <f t="shared" si="1"/>
        <v>44378</v>
      </c>
      <c r="I13" s="3">
        <v>44383</v>
      </c>
      <c r="J13">
        <f t="shared" si="2"/>
        <v>-4.0000000000000036E-2</v>
      </c>
      <c r="K13">
        <f t="shared" si="2"/>
        <v>-3.2031559969529999E-2</v>
      </c>
      <c r="L13">
        <f t="shared" si="2"/>
        <v>-5.3658263988800997E-2</v>
      </c>
      <c r="M13">
        <f t="shared" si="2"/>
        <v>4.8075807152881695E-3</v>
      </c>
      <c r="N13">
        <f t="shared" si="2"/>
        <v>-5.1495968852697201E-2</v>
      </c>
      <c r="O13">
        <f t="shared" si="3"/>
        <v>9.2378212095739987E-2</v>
      </c>
      <c r="Q13">
        <f t="shared" si="4"/>
        <v>-4.0000000000000036E-2</v>
      </c>
      <c r="R13">
        <f t="shared" si="5"/>
        <v>-1.1792309765810312E-3</v>
      </c>
      <c r="S13">
        <f t="shared" si="6"/>
        <v>-2.2805934995852057E-2</v>
      </c>
      <c r="T13">
        <f t="shared" si="7"/>
        <v>3.5659909708237125E-2</v>
      </c>
      <c r="U13" s="1"/>
      <c r="V13" s="1"/>
      <c r="W13" s="1"/>
      <c r="X13" s="1"/>
      <c r="Y13" s="1"/>
      <c r="Z13" s="1"/>
      <c r="AA13" s="3">
        <v>44383</v>
      </c>
      <c r="AB13">
        <f>J13^2</f>
        <v>1.6000000000000029E-3</v>
      </c>
      <c r="AC13">
        <f>K13^2</f>
        <v>1.0260208340815966E-3</v>
      </c>
      <c r="AD13">
        <f>L13^2</f>
        <v>2.879209294291858E-3</v>
      </c>
      <c r="AE13">
        <f>M13^2</f>
        <v>2.3112832334010706E-5</v>
      </c>
      <c r="AF13">
        <f>N13^2</f>
        <v>2.6518348080779601E-3</v>
      </c>
      <c r="AG13">
        <f>(K13+L13)^2</f>
        <v>7.3427459300097571E-3</v>
      </c>
      <c r="AH13">
        <f>(M13+N13)^2</f>
        <v>2.1798055868693564E-3</v>
      </c>
      <c r="AI13">
        <f>O13^2</f>
        <v>8.5337340700055216E-3</v>
      </c>
    </row>
    <row r="14" spans="1:35" x14ac:dyDescent="0.25">
      <c r="A14" s="1"/>
      <c r="H14" s="1"/>
      <c r="I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5" x14ac:dyDescent="0.25">
      <c r="A15" s="1"/>
      <c r="H15" s="1"/>
      <c r="I15" s="1"/>
      <c r="J15">
        <f>AVERAGE(J2:J13)</f>
        <v>-0.03</v>
      </c>
      <c r="K15">
        <f t="shared" ref="K15:O15" si="8">AVERAGE(K2:K13)</f>
        <v>-3.0852328992948968E-2</v>
      </c>
      <c r="L15">
        <f t="shared" si="8"/>
        <v>-3.085232899294894E-2</v>
      </c>
      <c r="M15">
        <f t="shared" si="8"/>
        <v>-3.0852328992948954E-2</v>
      </c>
      <c r="N15">
        <f t="shared" si="8"/>
        <v>-3.0852328992948947E-2</v>
      </c>
      <c r="O15">
        <f t="shared" si="8"/>
        <v>9.3409315971795789E-2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5" x14ac:dyDescent="0.25">
      <c r="A16" s="1"/>
      <c r="H16" s="1"/>
      <c r="I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H17" s="1"/>
      <c r="I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H18" s="1"/>
      <c r="I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H19" s="1"/>
      <c r="I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H20" s="1"/>
      <c r="I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H21" s="1"/>
      <c r="I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H22" s="1"/>
      <c r="I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H23" s="1"/>
      <c r="I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H24" s="1"/>
      <c r="I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H25" s="1"/>
      <c r="I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H26" s="1"/>
      <c r="I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H27" s="1"/>
      <c r="I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H28" s="1"/>
      <c r="I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H29" s="1"/>
      <c r="I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H30" s="1"/>
      <c r="I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H31" s="1"/>
      <c r="I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H32" s="1"/>
      <c r="I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H33" s="1"/>
      <c r="I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H34" s="1"/>
      <c r="I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H36" s="1"/>
      <c r="I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H37" s="1"/>
      <c r="I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H38" s="1"/>
      <c r="I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H40" s="1"/>
      <c r="I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H41" s="1"/>
      <c r="I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H42" s="1"/>
      <c r="I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H43" s="1"/>
      <c r="I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H44" s="1"/>
      <c r="I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H45" s="1"/>
      <c r="I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H46" s="1"/>
      <c r="I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H47" s="1"/>
      <c r="I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H48" s="1"/>
      <c r="I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H49" s="1"/>
      <c r="I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H50" s="1"/>
      <c r="I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H51" s="1"/>
      <c r="I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H52" s="1"/>
      <c r="I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H53" s="1"/>
      <c r="I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H54" s="1"/>
      <c r="I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H55" s="1"/>
      <c r="I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H56" s="1"/>
      <c r="I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H57" s="1"/>
      <c r="I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H58" s="1"/>
      <c r="I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H59" s="1"/>
      <c r="I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H60" s="1"/>
      <c r="I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H61" s="1"/>
      <c r="I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H62" s="1"/>
      <c r="I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H63" s="1"/>
      <c r="I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H64" s="1"/>
      <c r="I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H65" s="1"/>
      <c r="I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H66" s="1"/>
      <c r="I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H67" s="1"/>
      <c r="I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H68" s="1"/>
      <c r="I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H69" s="1"/>
      <c r="I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H70" s="1"/>
      <c r="I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H71" s="1"/>
      <c r="I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H72" s="1"/>
      <c r="I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H73" s="1"/>
      <c r="I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H74" s="1"/>
      <c r="I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H75" s="1"/>
      <c r="I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H76" s="1"/>
      <c r="I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H77" s="1"/>
      <c r="I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H78" s="1"/>
      <c r="I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H79" s="1"/>
      <c r="I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H80" s="1"/>
      <c r="I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H81" s="1"/>
      <c r="I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H82" s="1"/>
      <c r="I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H83" s="1"/>
      <c r="I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H84" s="1"/>
      <c r="I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H85" s="1"/>
      <c r="I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H86" s="1"/>
      <c r="I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H87" s="1"/>
      <c r="I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H88" s="1"/>
      <c r="I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H89" s="1"/>
      <c r="I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H90" s="1"/>
      <c r="I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H91" s="1"/>
      <c r="I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H92" s="1"/>
      <c r="I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H93" s="1"/>
      <c r="I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H94" s="1"/>
      <c r="I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H95" s="1"/>
      <c r="I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H96" s="1"/>
      <c r="I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H97" s="1"/>
      <c r="I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H98" s="1"/>
      <c r="I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H99" s="1"/>
      <c r="I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H100" s="1"/>
      <c r="I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H101" s="1"/>
      <c r="I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H102" s="1"/>
      <c r="I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H103" s="1"/>
      <c r="I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H104" s="1"/>
      <c r="I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H105" s="1"/>
      <c r="I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H106" s="1"/>
      <c r="I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H107" s="1"/>
      <c r="I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H108" s="1"/>
      <c r="I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H109" s="1"/>
      <c r="I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H110" s="1"/>
      <c r="I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H111" s="1"/>
      <c r="I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H112" s="1"/>
      <c r="I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H113" s="1"/>
      <c r="I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H114" s="1"/>
      <c r="I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H115" s="1"/>
      <c r="I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H116" s="1"/>
      <c r="I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H117" s="1"/>
      <c r="I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H118" s="1"/>
      <c r="I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H119" s="1"/>
      <c r="I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H120" s="1"/>
      <c r="I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H121" s="1"/>
      <c r="I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H122" s="1"/>
      <c r="I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H123" s="1"/>
      <c r="I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H124" s="1"/>
      <c r="I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H125" s="1"/>
      <c r="I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H126" s="1"/>
      <c r="I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H127" s="1"/>
      <c r="I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H128" s="1"/>
      <c r="I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H129" s="1"/>
      <c r="I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H130" s="1"/>
      <c r="I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H131" s="1"/>
      <c r="I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H132" s="1"/>
      <c r="I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H133" s="1"/>
      <c r="I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H134" s="1"/>
      <c r="I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H135" s="1"/>
      <c r="I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H136" s="1"/>
      <c r="I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H137" s="1"/>
      <c r="I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H138" s="1"/>
      <c r="I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H139" s="1"/>
      <c r="I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H140" s="1"/>
      <c r="I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H141" s="1"/>
      <c r="I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H142" s="1"/>
      <c r="I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H143" s="1"/>
      <c r="I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H144" s="1"/>
      <c r="I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H145" s="1"/>
      <c r="I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H146" s="1"/>
      <c r="I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H147" s="1"/>
      <c r="I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H148" s="1"/>
      <c r="I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H149" s="1"/>
      <c r="I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H150" s="1"/>
      <c r="I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H151" s="1"/>
      <c r="I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H152" s="1"/>
      <c r="I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H153" s="1"/>
      <c r="I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H154" s="1"/>
      <c r="I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H155" s="1"/>
      <c r="I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H156" s="1"/>
      <c r="I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H157" s="1"/>
      <c r="I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H158" s="1"/>
      <c r="I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H159" s="1"/>
      <c r="I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H160" s="1"/>
      <c r="I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H161" s="1"/>
      <c r="I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H162" s="1"/>
      <c r="I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H163" s="1"/>
      <c r="I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H164" s="1"/>
      <c r="I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H165" s="1"/>
      <c r="I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H166" s="1"/>
      <c r="I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H167" s="1"/>
      <c r="I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H168" s="1"/>
      <c r="I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H169" s="1"/>
      <c r="I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H170" s="1"/>
      <c r="I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H171" s="1"/>
      <c r="I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H172" s="1"/>
      <c r="I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H173" s="1"/>
      <c r="I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H174" s="1"/>
      <c r="I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H175" s="1"/>
      <c r="I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H176" s="1"/>
      <c r="I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H177" s="1"/>
      <c r="I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H178" s="1"/>
      <c r="I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H179" s="1"/>
      <c r="I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H180" s="1"/>
      <c r="I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H181" s="1"/>
      <c r="I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H182" s="1"/>
      <c r="I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H183" s="1"/>
      <c r="I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H184" s="1"/>
      <c r="I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H185" s="1"/>
      <c r="I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H186" s="1"/>
      <c r="I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H187" s="1"/>
      <c r="I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H188" s="1"/>
      <c r="I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H189" s="1"/>
      <c r="I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H190" s="1"/>
      <c r="I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H191" s="1"/>
      <c r="I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H192" s="1"/>
      <c r="I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35" x14ac:dyDescent="0.25">
      <c r="A193" s="1"/>
      <c r="H193" s="1"/>
      <c r="I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35" x14ac:dyDescent="0.25">
      <c r="A194" s="1"/>
      <c r="H194" s="1"/>
      <c r="I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35" x14ac:dyDescent="0.25">
      <c r="A195" s="1"/>
      <c r="H195" s="1"/>
      <c r="I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35" x14ac:dyDescent="0.25">
      <c r="A196" s="1"/>
      <c r="H196" s="1"/>
      <c r="I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35" x14ac:dyDescent="0.25">
      <c r="A197" s="1"/>
      <c r="H197" s="1"/>
      <c r="I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35" x14ac:dyDescent="0.25">
      <c r="A198" s="1"/>
      <c r="H198" s="1"/>
      <c r="I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35" x14ac:dyDescent="0.25">
      <c r="A199" s="1"/>
      <c r="H199" s="1"/>
      <c r="I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35" x14ac:dyDescent="0.25">
      <c r="A200" s="1"/>
      <c r="H200" s="1"/>
      <c r="I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35" x14ac:dyDescent="0.25">
      <c r="AB201">
        <f>SUM(AB1:AB200)</f>
        <v>3.4000000000000016E-2</v>
      </c>
      <c r="AC201">
        <f t="shared" ref="AC201:AI201" si="9">SUM(AC1:AC200)</f>
        <v>1.2596031956406045E-2</v>
      </c>
      <c r="AD201">
        <f t="shared" si="9"/>
        <v>1.3290206998054981E-2</v>
      </c>
      <c r="AE201">
        <f t="shared" si="9"/>
        <v>2.9486555375698335E-2</v>
      </c>
      <c r="AF201">
        <f t="shared" si="9"/>
        <v>1.6316065411655555E-2</v>
      </c>
      <c r="AG201">
        <f t="shared" si="9"/>
        <v>4.8731027857400834E-2</v>
      </c>
      <c r="AH201">
        <f t="shared" si="9"/>
        <v>6.8647409712816188E-2</v>
      </c>
      <c r="AI201">
        <f t="shared" si="9"/>
        <v>0.10552485741591618</v>
      </c>
    </row>
    <row r="203" spans="1:35" x14ac:dyDescent="0.25">
      <c r="AC203">
        <f>AC201/$AB$201</f>
        <v>0.37047152812958939</v>
      </c>
      <c r="AD203">
        <f t="shared" ref="AD203:AI203" si="10">AD201/$AB$201</f>
        <v>0.39088844111926396</v>
      </c>
      <c r="AE203">
        <f t="shared" si="10"/>
        <v>0.86725162869700945</v>
      </c>
      <c r="AF203">
        <f t="shared" si="10"/>
        <v>0.47988427681339846</v>
      </c>
      <c r="AG203">
        <f t="shared" si="10"/>
        <v>1.4332655252176709</v>
      </c>
      <c r="AH203">
        <f t="shared" si="10"/>
        <v>2.0190414621416517</v>
      </c>
      <c r="AI203">
        <f t="shared" si="10"/>
        <v>3.1036722769387097</v>
      </c>
    </row>
  </sheetData>
  <conditionalFormatting sqref="J2:J200 K15:O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month</vt:lpstr>
      <vt:lpstr>1 year</vt:lpstr>
      <vt:lpstr>2 year</vt:lpstr>
      <vt:lpstr>3 year</vt:lpstr>
      <vt:lpstr>5 year</vt:lpstr>
      <vt:lpstr>10 year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2022-03-01T06:41:59Z</dcterms:created>
  <dcterms:modified xsi:type="dcterms:W3CDTF">2022-05-04T07:56:14Z</dcterms:modified>
</cp:coreProperties>
</file>